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65" windowWidth="22980" windowHeight="8880"/>
  </bookViews>
  <sheets>
    <sheet name="Лист1" sheetId="1" r:id="rId1"/>
    <sheet name="Лист2" sheetId="2" r:id="rId2"/>
    <sheet name="Лист3" sheetId="3" r:id="rId3"/>
  </sheets>
  <calcPr calcId="144525" concurrentCalc="0"/>
</workbook>
</file>

<file path=xl/calcChain.xml><?xml version="1.0" encoding="utf-8"?>
<calcChain xmlns="http://schemas.openxmlformats.org/spreadsheetml/2006/main">
  <c r="D45" i="1" l="1"/>
  <c r="E46" i="1"/>
  <c r="E44" i="1"/>
  <c r="D46" i="1"/>
  <c r="D44" i="1"/>
  <c r="D43" i="1"/>
  <c r="D102" i="1"/>
  <c r="D101" i="1"/>
  <c r="D100" i="1"/>
  <c r="D99" i="1"/>
  <c r="D96" i="1"/>
  <c r="D94" i="1"/>
  <c r="D92" i="1"/>
  <c r="D91" i="1"/>
  <c r="D90" i="1"/>
  <c r="D88" i="1"/>
  <c r="D87" i="1"/>
  <c r="D86" i="1"/>
  <c r="D82" i="1"/>
  <c r="D81" i="1"/>
  <c r="D80" i="1"/>
  <c r="D77" i="1"/>
  <c r="D76" i="1"/>
  <c r="D75" i="1"/>
  <c r="D69" i="1"/>
  <c r="D67" i="1"/>
  <c r="D65" i="1"/>
  <c r="D64" i="1"/>
  <c r="D63" i="1"/>
  <c r="D62" i="1"/>
  <c r="D59" i="1"/>
  <c r="D58" i="1"/>
  <c r="D57" i="1"/>
  <c r="D56" i="1"/>
  <c r="D53" i="1"/>
  <c r="D52" i="1"/>
  <c r="D51" i="1"/>
  <c r="D49" i="1"/>
  <c r="D41" i="1"/>
  <c r="D40" i="1"/>
  <c r="D37" i="1"/>
  <c r="D36" i="1"/>
  <c r="D35" i="1"/>
  <c r="D32" i="1"/>
  <c r="D31" i="1"/>
  <c r="D30" i="1"/>
  <c r="D27" i="1"/>
  <c r="D25" i="1"/>
  <c r="D24" i="1"/>
  <c r="D21" i="1"/>
  <c r="D19" i="1"/>
  <c r="D18" i="1"/>
  <c r="D17" i="1"/>
  <c r="D14" i="1"/>
  <c r="D12" i="1"/>
  <c r="D11" i="1"/>
  <c r="D10" i="1"/>
  <c r="D13" i="1"/>
</calcChain>
</file>

<file path=xl/sharedStrings.xml><?xml version="1.0" encoding="utf-8"?>
<sst xmlns="http://schemas.openxmlformats.org/spreadsheetml/2006/main" count="221" uniqueCount="132">
  <si>
    <t>№</t>
  </si>
  <si>
    <t>НАИМЕНОВАНИЕ</t>
  </si>
  <si>
    <t>ЕДИНИЦА ИЗМЕРЕНИЯ</t>
  </si>
  <si>
    <t>ПРИМЕЧАНИЕ</t>
  </si>
  <si>
    <t>СЕТЧАТОЕ ОГРАЖДЕНИЕ</t>
  </si>
  <si>
    <t>Карта с обрамлением из профильной трубы 30х30х1,5 мм высотой 1000 мм, сетка 50х50х4 мм</t>
  </si>
  <si>
    <t xml:space="preserve"> 1.1</t>
  </si>
  <si>
    <t>Секция 1800 мм</t>
  </si>
  <si>
    <t>шт</t>
  </si>
  <si>
    <t xml:space="preserve"> 1.2</t>
  </si>
  <si>
    <t>Секция 2700 мм</t>
  </si>
  <si>
    <t xml:space="preserve"> 1.3</t>
  </si>
  <si>
    <t>Секция 3300 мм</t>
  </si>
  <si>
    <t xml:space="preserve"> 1.4</t>
  </si>
  <si>
    <t>Секция 3600 мм</t>
  </si>
  <si>
    <t xml:space="preserve"> 1.5</t>
  </si>
  <si>
    <t>Кронштейн  (вкл. крепеж)</t>
  </si>
  <si>
    <t xml:space="preserve">комплект </t>
  </si>
  <si>
    <t>СВЯЗЬ МЕЖРАМНАЯ  ТЕЛЕСКОПИЧЕСКАЯ</t>
  </si>
  <si>
    <t>вкл. крепеж</t>
  </si>
  <si>
    <t>Длина 200-250 мм</t>
  </si>
  <si>
    <t>комплект</t>
  </si>
  <si>
    <t>труба 60х40х2</t>
  </si>
  <si>
    <t>Длина 500-550 мм</t>
  </si>
  <si>
    <t>Длина 800-850 мм</t>
  </si>
  <si>
    <t>ПОЛКА ПЕРФОРИРОВАННАЯ НАБОРНАЯ</t>
  </si>
  <si>
    <t>кв.м.</t>
  </si>
  <si>
    <t>перфорация d=10 мм с шагом 150х150 мм, лист 0,7 мм., оцинкованный, не красим</t>
  </si>
  <si>
    <t>НАСТИЛ ПРОЛИВНОЙ</t>
  </si>
  <si>
    <t>для балок типа CN</t>
  </si>
  <si>
    <t>Стандартный (нагрузка до 100 кг/кв.м.)</t>
  </si>
  <si>
    <t>швеллер 20х20х20х0,7 мм, шаг - 64 мм (межцентровое)</t>
  </si>
  <si>
    <t>НАСТИЛ СЕТЧАТЫЙ С РЕБРОМ ЖЕСТКОСТИ 900х1100 мм</t>
  </si>
  <si>
    <t>шт.</t>
  </si>
  <si>
    <t>сетка 50х50х4 мм, 2 ребра  жесткости, под 800 кг</t>
  </si>
  <si>
    <t>УСИЛИТЕЛЬ СТОЙКИ 1000 мм</t>
  </si>
  <si>
    <t>Профиль 80</t>
  </si>
  <si>
    <t>толщина 4 мм</t>
  </si>
  <si>
    <t>Профиль 100</t>
  </si>
  <si>
    <t>Профиль 120</t>
  </si>
  <si>
    <t>ОТБОЙНИК СТОЙКИ</t>
  </si>
  <si>
    <t>вкл. анкерные болты</t>
  </si>
  <si>
    <t>толщина 4 мм, высота 400 мм</t>
  </si>
  <si>
    <t xml:space="preserve">ОТБОЙНИК РАМЫ </t>
  </si>
  <si>
    <t>Отбойник одиночной рамы 1100 мм</t>
  </si>
  <si>
    <t>лист 4 мм., труба 100х50х3 мм.</t>
  </si>
  <si>
    <t>Отбойник сдвоенной рамы 2400 мм</t>
  </si>
  <si>
    <t>лист 4 мм., труба 100х50х3 мм. с промежуточным отбойником</t>
  </si>
  <si>
    <t>настил полки - металл</t>
  </si>
  <si>
    <t>СИСТЕМА ВЕРТИКАЛЬНОЙ ЖЕСТКОСТИ</t>
  </si>
  <si>
    <t>Х - образная, H = 4500 мм, L=5400 мм</t>
  </si>
  <si>
    <t xml:space="preserve"> 10.1</t>
  </si>
  <si>
    <t>для одиночного ряда</t>
  </si>
  <si>
    <t>комплект- 4 кронштейна, 2 полосы 4х40 мм., 2 талрепа М16, метизы</t>
  </si>
  <si>
    <t xml:space="preserve"> 10.2</t>
  </si>
  <si>
    <t xml:space="preserve">для сдвоенного ряда </t>
  </si>
  <si>
    <t xml:space="preserve"> 10.2.1</t>
  </si>
  <si>
    <t>перемычка 200 мм</t>
  </si>
  <si>
    <t>комплект- 4 перемычки, 2 полосы 4х40 мм., 2 талрепа М16, метизы</t>
  </si>
  <si>
    <t xml:space="preserve"> 10.2.2</t>
  </si>
  <si>
    <t>перемычка 500 мм</t>
  </si>
  <si>
    <t xml:space="preserve"> 10.2.3</t>
  </si>
  <si>
    <t>перемычка 800 мм</t>
  </si>
  <si>
    <t>СИСТЕМА ГОРИЗОНТАЛЬНОЙ ЖЕСТКОСТИ</t>
  </si>
  <si>
    <t>Х-образная</t>
  </si>
  <si>
    <t xml:space="preserve"> 11.1</t>
  </si>
  <si>
    <t>секция 1800 мм</t>
  </si>
  <si>
    <t xml:space="preserve"> 11.2</t>
  </si>
  <si>
    <t>секция 2700 мм</t>
  </si>
  <si>
    <t xml:space="preserve"> 11.3</t>
  </si>
  <si>
    <t>секция 3300 мм</t>
  </si>
  <si>
    <t xml:space="preserve"> 11.4</t>
  </si>
  <si>
    <t>секция 3600 мм</t>
  </si>
  <si>
    <t>ПАЛЛЕТОСТОП</t>
  </si>
  <si>
    <t>вкл. крепеж,  труба 80х40х2 мм</t>
  </si>
  <si>
    <t xml:space="preserve"> 12.1</t>
  </si>
  <si>
    <t xml:space="preserve"> 12.2</t>
  </si>
  <si>
    <t xml:space="preserve"> 12.3</t>
  </si>
  <si>
    <t xml:space="preserve"> 12.4</t>
  </si>
  <si>
    <t>ПОДПАЛЛЕТНИК</t>
  </si>
  <si>
    <t>сварной каркас 900х1100 мм, труба 80х40х2</t>
  </si>
  <si>
    <t>РЕБРО ЖЕСТКОСТИ</t>
  </si>
  <si>
    <t>труба 60х40х2,  L=1000 мм</t>
  </si>
  <si>
    <t>НАРОСТ ВНЕШНИЙ</t>
  </si>
  <si>
    <t>вкл. Крепеж</t>
  </si>
  <si>
    <t xml:space="preserve"> 15.1</t>
  </si>
  <si>
    <t>высота 500 мм., лист 4 мм.</t>
  </si>
  <si>
    <t xml:space="preserve"> 15.2</t>
  </si>
  <si>
    <t xml:space="preserve"> 15.3</t>
  </si>
  <si>
    <t>НАРОСТ ВНУТРЕННИЙ</t>
  </si>
  <si>
    <t>вкл. крепеж, из 2-х половинок</t>
  </si>
  <si>
    <t xml:space="preserve"> 16.1</t>
  </si>
  <si>
    <t>высота 500 мм., лист 3 мм.</t>
  </si>
  <si>
    <t xml:space="preserve"> 16.2</t>
  </si>
  <si>
    <t xml:space="preserve"> 16.3</t>
  </si>
  <si>
    <t>ВЫРАВНИВАЮЩАЯ ПЛАСТИНА</t>
  </si>
  <si>
    <t>без покрытия</t>
  </si>
  <si>
    <t xml:space="preserve"> 17.1</t>
  </si>
  <si>
    <t>Толщина 2 мм</t>
  </si>
  <si>
    <t xml:space="preserve"> 17.1.1</t>
  </si>
  <si>
    <t xml:space="preserve"> 17.1.2</t>
  </si>
  <si>
    <t xml:space="preserve"> 17.1.3</t>
  </si>
  <si>
    <t xml:space="preserve"> 17.2</t>
  </si>
  <si>
    <t>Толщина 4 мм</t>
  </si>
  <si>
    <t xml:space="preserve"> 17.2.1</t>
  </si>
  <si>
    <t xml:space="preserve"> 17.2.2</t>
  </si>
  <si>
    <t xml:space="preserve"> 17.2.3</t>
  </si>
  <si>
    <t>НАПРАВЛЯЮЩИЕ РЕЛЬСЫ ДЛЯ УЗКОПРОХОДНОЙ ТЕХНИКИ</t>
  </si>
  <si>
    <t>пог. м.</t>
  </si>
  <si>
    <t>Уголок 100х63х8 мм, не вкл. анкерные болты</t>
  </si>
  <si>
    <t>ЗАХОДНОЙ ЭЛЕМЕНТ ДЛЯ УЗКОПРОХОДНОЙ ТЕХНИКИ</t>
  </si>
  <si>
    <t>Уголок 100х100х10 мм, не вкл. анкерные болты</t>
  </si>
  <si>
    <t>СВЯЗЬ МЕЖРАМНАЯ</t>
  </si>
  <si>
    <t>Длина 200 мм</t>
  </si>
  <si>
    <t>Длина 500 мм</t>
  </si>
  <si>
    <t>Длина 800 мм</t>
  </si>
  <si>
    <r>
      <t xml:space="preserve">Усиленный (нагрузка </t>
    </r>
    <r>
      <rPr>
        <sz val="9"/>
        <rFont val="Calibri (Основной текст)"/>
      </rPr>
      <t>до 200 кг/кв.м.</t>
    </r>
    <r>
      <rPr>
        <sz val="9"/>
        <rFont val="Calibri"/>
        <family val="2"/>
      </rPr>
      <t>)</t>
    </r>
  </si>
  <si>
    <r>
      <t xml:space="preserve">швеллер 40х40х40х0,7 мм, шаг - </t>
    </r>
    <r>
      <rPr>
        <sz val="9"/>
        <rFont val="Calibri (Основной текст)"/>
      </rPr>
      <t xml:space="preserve">84 мм </t>
    </r>
    <r>
      <rPr>
        <sz val="9"/>
        <rFont val="Calibri"/>
        <family val="2"/>
      </rPr>
      <t xml:space="preserve"> (межцентровое)</t>
    </r>
  </si>
  <si>
    <t>Цена, руб</t>
  </si>
  <si>
    <t>ВНЕШНИЙ ВИД</t>
  </si>
  <si>
    <r>
      <rPr>
        <b/>
        <sz val="8"/>
        <color theme="1"/>
        <rFont val="Calibri"/>
        <family val="2"/>
        <charset val="204"/>
        <scheme val="minor"/>
      </rPr>
      <t xml:space="preserve">ООО «НЕЙТИ», Чувашская Республика,г. Новочебоксарск
ул. Промышленная, д. 73
+7 (495) 137-59-99  +7 (8352) 23 86 99  info@neity-prom.ru
          http://neity-prom.ru  </t>
    </r>
    <r>
      <rPr>
        <sz val="10"/>
        <color theme="1"/>
        <rFont val="Calibri"/>
        <family val="2"/>
        <charset val="204"/>
        <scheme val="minor"/>
      </rPr>
      <t xml:space="preserve">   </t>
    </r>
  </si>
  <si>
    <t>АКСЕССУАРЫ ДЛЯ СТЕЛЛАЖЕЙ</t>
  </si>
  <si>
    <t>ВЕС, кг</t>
  </si>
  <si>
    <t>длина 1200 мм.</t>
  </si>
  <si>
    <t xml:space="preserve"> </t>
  </si>
  <si>
    <t xml:space="preserve"> 9.1</t>
  </si>
  <si>
    <t>ВЫКАТНАЯ ПОЛКА 800х1200 мм ,          нагрузка до 500 кг, 2/3 выкатывания</t>
  </si>
  <si>
    <t>ВЫКАТНАЯ ПОЛКА 800х1200 мм,          нагрузка до  1000 кг, 2/3 выкатывания</t>
  </si>
  <si>
    <t xml:space="preserve"> 9.2</t>
  </si>
  <si>
    <t xml:space="preserve"> 9.3</t>
  </si>
  <si>
    <t>ВЫКАТНАЯ ПОЛКА 800х1200 мм ,          нагрузка до 500 кг, полновыкатная</t>
  </si>
  <si>
    <t>ВЫКАТНАЯ ПОЛКА 800х1200 мм ,          нагрузка до 1000 кг, полновыкатная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</si>
</sst>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name val="Calibri (Основной текст)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color rgb="FFFFFF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1" tint="0.49998474074526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rgb="FFFFFF00"/>
      </bottom>
      <diagonal/>
    </border>
    <border>
      <left style="thin">
        <color rgb="FFFFFF00"/>
      </left>
      <right/>
      <top/>
      <bottom/>
      <diagonal/>
    </border>
    <border>
      <left style="medium">
        <color rgb="FFFFFF00"/>
      </left>
      <right/>
      <top/>
      <bottom/>
      <diagonal/>
    </border>
    <border>
      <left/>
      <right/>
      <top style="thin">
        <color rgb="FFFFFF00"/>
      </top>
      <bottom style="thin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theme="1" tint="4.9989318521683403E-2"/>
      </left>
      <right style="medium">
        <color theme="1" tint="4.9989318521683403E-2"/>
      </right>
      <top style="medium">
        <color theme="1" tint="4.9989318521683403E-2"/>
      </top>
      <bottom style="medium">
        <color theme="1" tint="4.9989318521683403E-2"/>
      </bottom>
      <diagonal/>
    </border>
    <border>
      <left style="medium">
        <color theme="1" tint="4.9989318521683403E-2"/>
      </left>
      <right style="medium">
        <color theme="1" tint="4.9989318521683403E-2"/>
      </right>
      <top style="medium">
        <color theme="1" tint="4.9989318521683403E-2"/>
      </top>
      <bottom/>
      <diagonal/>
    </border>
    <border>
      <left style="medium">
        <color theme="1" tint="4.9989318521683403E-2"/>
      </left>
      <right style="medium">
        <color theme="1" tint="4.9989318521683403E-2"/>
      </right>
      <top/>
      <bottom/>
      <diagonal/>
    </border>
    <border>
      <left style="medium">
        <color theme="1" tint="4.9989318521683403E-2"/>
      </left>
      <right style="medium">
        <color indexed="64"/>
      </right>
      <top style="medium">
        <color indexed="64"/>
      </top>
      <bottom/>
      <diagonal/>
    </border>
    <border>
      <left style="medium">
        <color theme="1" tint="4.9989318521683403E-2"/>
      </left>
      <right style="medium">
        <color indexed="64"/>
      </right>
      <top/>
      <bottom/>
      <diagonal/>
    </border>
    <border>
      <left style="medium">
        <color theme="1" tint="4.9989318521683403E-2"/>
      </left>
      <right/>
      <top style="medium">
        <color theme="1" tint="4.9989318521683403E-2"/>
      </top>
      <bottom style="medium">
        <color theme="1" tint="4.9989318521683403E-2"/>
      </bottom>
      <diagonal/>
    </border>
    <border>
      <left/>
      <right/>
      <top style="medium">
        <color theme="1" tint="4.9989318521683403E-2"/>
      </top>
      <bottom style="medium">
        <color theme="1" tint="4.9989318521683403E-2"/>
      </bottom>
      <diagonal/>
    </border>
    <border>
      <left/>
      <right style="medium">
        <color theme="1" tint="4.9989318521683403E-2"/>
      </right>
      <top style="medium">
        <color theme="1" tint="4.9989318521683403E-2"/>
      </top>
      <bottom style="medium">
        <color theme="1" tint="4.9989318521683403E-2"/>
      </bottom>
      <diagonal/>
    </border>
    <border>
      <left style="medium">
        <color theme="1" tint="4.9989318521683403E-2"/>
      </left>
      <right style="medium">
        <color theme="1" tint="4.9989318521683403E-2"/>
      </right>
      <top style="medium">
        <color theme="1" tint="4.9989318521683403E-2"/>
      </top>
      <bottom style="thin">
        <color rgb="FFFFFF00"/>
      </bottom>
      <diagonal/>
    </border>
    <border>
      <left style="medium">
        <color theme="1" tint="4.9989318521683403E-2"/>
      </left>
      <right style="medium">
        <color theme="1" tint="4.9989318521683403E-2"/>
      </right>
      <top style="thin">
        <color rgb="FFFFFF00"/>
      </top>
      <bottom style="thin">
        <color rgb="FFFFFF00"/>
      </bottom>
      <diagonal/>
    </border>
    <border>
      <left style="medium">
        <color theme="1" tint="4.9989318521683403E-2"/>
      </left>
      <right style="medium">
        <color theme="1" tint="4.9989318521683403E-2"/>
      </right>
      <top style="thin">
        <color rgb="FFFFFF00"/>
      </top>
      <bottom style="medium">
        <color theme="1" tint="4.9989318521683403E-2"/>
      </bottom>
      <diagonal/>
    </border>
  </borders>
  <cellStyleXfs count="2">
    <xf numFmtId="0" fontId="0" fillId="0" borderId="0"/>
    <xf numFmtId="0" fontId="1" fillId="0" borderId="0"/>
  </cellStyleXfs>
  <cellXfs count="208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9" xfId="1" applyFont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9" fontId="3" fillId="2" borderId="9" xfId="1" applyNumberFormat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0" fillId="0" borderId="29" xfId="0" applyBorder="1"/>
    <xf numFmtId="0" fontId="0" fillId="0" borderId="30" xfId="0" applyBorder="1"/>
    <xf numFmtId="0" fontId="3" fillId="0" borderId="31" xfId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16" fontId="2" fillId="0" borderId="6" xfId="1" applyNumberFormat="1" applyFont="1" applyBorder="1" applyAlignment="1">
      <alignment horizontal="center" vertical="center" wrapText="1"/>
    </xf>
    <xf numFmtId="2" fontId="2" fillId="0" borderId="8" xfId="1" applyNumberFormat="1" applyFont="1" applyBorder="1" applyAlignment="1">
      <alignment horizontal="center" vertical="center" wrapText="1"/>
    </xf>
    <xf numFmtId="2" fontId="2" fillId="0" borderId="24" xfId="1" applyNumberFormat="1" applyFont="1" applyBorder="1" applyAlignment="1">
      <alignment horizontal="center" vertical="center" wrapText="1"/>
    </xf>
    <xf numFmtId="16" fontId="2" fillId="0" borderId="15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7" fillId="4" borderId="36" xfId="1" applyFont="1" applyFill="1" applyBorder="1" applyAlignment="1">
      <alignment horizontal="center" vertical="center" wrapText="1"/>
    </xf>
    <xf numFmtId="0" fontId="2" fillId="0" borderId="39" xfId="1" applyFont="1" applyBorder="1" applyAlignment="1">
      <alignment horizontal="center" vertical="center" wrapText="1"/>
    </xf>
    <xf numFmtId="0" fontId="2" fillId="0" borderId="40" xfId="1" applyFont="1" applyBorder="1" applyAlignment="1">
      <alignment horizontal="center" vertical="center" wrapText="1"/>
    </xf>
    <xf numFmtId="0" fontId="7" fillId="4" borderId="20" xfId="1" applyFont="1" applyFill="1" applyBorder="1" applyAlignment="1">
      <alignment horizontal="center" vertical="center" wrapText="1"/>
    </xf>
    <xf numFmtId="0" fontId="0" fillId="0" borderId="38" xfId="0" applyBorder="1"/>
    <xf numFmtId="0" fontId="2" fillId="0" borderId="0" xfId="1" applyFont="1" applyBorder="1" applyAlignment="1">
      <alignment horizontal="center" vertical="center" wrapText="1"/>
    </xf>
    <xf numFmtId="2" fontId="2" fillId="0" borderId="0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2" borderId="26" xfId="1" applyFont="1" applyFill="1" applyBorder="1" applyAlignment="1">
      <alignment vertical="center" wrapText="1"/>
    </xf>
    <xf numFmtId="0" fontId="3" fillId="2" borderId="37" xfId="1" applyFont="1" applyFill="1" applyBorder="1" applyAlignment="1">
      <alignment vertical="center" wrapText="1"/>
    </xf>
    <xf numFmtId="0" fontId="3" fillId="2" borderId="11" xfId="1" applyFont="1" applyFill="1" applyBorder="1" applyAlignment="1">
      <alignment vertical="center" wrapText="1"/>
    </xf>
    <xf numFmtId="16" fontId="2" fillId="0" borderId="27" xfId="1" applyNumberFormat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0" fontId="2" fillId="0" borderId="39" xfId="1" applyFont="1" applyBorder="1" applyAlignment="1">
      <alignment horizontal="left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164" fontId="2" fillId="0" borderId="12" xfId="1" applyNumberFormat="1" applyFont="1" applyBorder="1" applyAlignment="1">
      <alignment horizontal="center" vertical="center" wrapText="1"/>
    </xf>
    <xf numFmtId="16" fontId="2" fillId="0" borderId="12" xfId="1" applyNumberFormat="1" applyFont="1" applyBorder="1" applyAlignment="1">
      <alignment horizontal="center" vertical="center" wrapText="1"/>
    </xf>
    <xf numFmtId="16" fontId="2" fillId="0" borderId="13" xfId="1" applyNumberFormat="1" applyFont="1" applyBorder="1" applyAlignment="1">
      <alignment horizontal="center" vertical="center" wrapText="1"/>
    </xf>
    <xf numFmtId="16" fontId="2" fillId="0" borderId="36" xfId="1" applyNumberFormat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2" fontId="2" fillId="0" borderId="20" xfId="1" applyNumberFormat="1" applyFont="1" applyBorder="1" applyAlignment="1">
      <alignment horizontal="center" vertical="center" wrapText="1"/>
    </xf>
    <xf numFmtId="0" fontId="7" fillId="4" borderId="21" xfId="1" applyFont="1" applyFill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2" borderId="26" xfId="1" applyFont="1" applyFill="1" applyBorder="1" applyAlignment="1">
      <alignment horizontal="center" vertical="center" wrapText="1"/>
    </xf>
    <xf numFmtId="0" fontId="3" fillId="2" borderId="37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2" fillId="0" borderId="43" xfId="1" applyFont="1" applyBorder="1" applyAlignment="1">
      <alignment horizontal="left" vertical="center" wrapText="1"/>
    </xf>
    <xf numFmtId="16" fontId="2" fillId="0" borderId="28" xfId="1" applyNumberFormat="1" applyFont="1" applyBorder="1" applyAlignment="1">
      <alignment horizontal="center" vertical="center" wrapText="1"/>
    </xf>
    <xf numFmtId="0" fontId="2" fillId="0" borderId="44" xfId="1" applyFont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7" fillId="5" borderId="22" xfId="1" applyFont="1" applyFill="1" applyBorder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9" fontId="3" fillId="2" borderId="37" xfId="1" applyNumberFormat="1" applyFont="1" applyFill="1" applyBorder="1" applyAlignment="1">
      <alignment horizontal="center" vertical="center" wrapText="1"/>
    </xf>
    <xf numFmtId="0" fontId="3" fillId="5" borderId="26" xfId="1" applyFont="1" applyFill="1" applyBorder="1" applyAlignment="1">
      <alignment horizontal="center" vertical="center" wrapText="1"/>
    </xf>
    <xf numFmtId="0" fontId="3" fillId="5" borderId="37" xfId="1" applyFont="1" applyFill="1" applyBorder="1" applyAlignment="1">
      <alignment horizontal="center" vertical="center" wrapText="1"/>
    </xf>
    <xf numFmtId="9" fontId="3" fillId="5" borderId="37" xfId="1" applyNumberFormat="1" applyFont="1" applyFill="1" applyBorder="1" applyAlignment="1">
      <alignment horizontal="center" vertical="center" wrapText="1"/>
    </xf>
    <xf numFmtId="0" fontId="3" fillId="5" borderId="11" xfId="1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right" wrapText="1"/>
    </xf>
    <xf numFmtId="0" fontId="0" fillId="5" borderId="37" xfId="0" applyFill="1" applyBorder="1" applyAlignment="1">
      <alignment horizontal="right" wrapText="1"/>
    </xf>
    <xf numFmtId="0" fontId="0" fillId="5" borderId="11" xfId="0" applyFill="1" applyBorder="1" applyAlignment="1">
      <alignment horizontal="right" wrapText="1"/>
    </xf>
    <xf numFmtId="0" fontId="0" fillId="5" borderId="0" xfId="0" applyFill="1"/>
    <xf numFmtId="0" fontId="0" fillId="5" borderId="0" xfId="0" applyFill="1" applyAlignment="1">
      <alignment horizontal="center"/>
    </xf>
    <xf numFmtId="2" fontId="2" fillId="0" borderId="37" xfId="1" applyNumberFormat="1" applyFont="1" applyBorder="1" applyAlignment="1">
      <alignment horizontal="center" vertical="center" wrapText="1"/>
    </xf>
    <xf numFmtId="0" fontId="3" fillId="2" borderId="26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2" fontId="2" fillId="0" borderId="0" xfId="1" applyNumberFormat="1" applyFont="1" applyBorder="1" applyAlignment="1">
      <alignment horizontal="center" vertical="center" wrapText="1"/>
    </xf>
    <xf numFmtId="2" fontId="2" fillId="0" borderId="42" xfId="1" applyNumberFormat="1" applyFont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7" fillId="4" borderId="34" xfId="1" applyFont="1" applyFill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0" borderId="43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2" fontId="2" fillId="0" borderId="13" xfId="1" applyNumberFormat="1" applyFont="1" applyBorder="1" applyAlignment="1">
      <alignment horizontal="center" vertical="center" wrapText="1"/>
    </xf>
    <xf numFmtId="2" fontId="2" fillId="0" borderId="23" xfId="1" applyNumberFormat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41" xfId="1" applyFont="1" applyBorder="1" applyAlignment="1">
      <alignment horizontal="center" vertical="center" wrapText="1"/>
    </xf>
    <xf numFmtId="0" fontId="2" fillId="0" borderId="45" xfId="1" applyFont="1" applyBorder="1" applyAlignment="1">
      <alignment horizontal="center" vertical="center" wrapText="1"/>
    </xf>
    <xf numFmtId="0" fontId="6" fillId="0" borderId="46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47" xfId="1" applyFont="1" applyBorder="1" applyAlignment="1">
      <alignment horizontal="center" vertical="center" wrapText="1"/>
    </xf>
    <xf numFmtId="0" fontId="2" fillId="0" borderId="46" xfId="1" applyFont="1" applyBorder="1" applyAlignment="1">
      <alignment horizontal="center" vertical="center" wrapText="1"/>
    </xf>
    <xf numFmtId="0" fontId="2" fillId="0" borderId="41" xfId="1" applyFont="1" applyBorder="1" applyAlignment="1">
      <alignment horizontal="center" vertical="center" wrapText="1"/>
    </xf>
    <xf numFmtId="0" fontId="3" fillId="0" borderId="45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0" fillId="5" borderId="20" xfId="0" applyFill="1" applyBorder="1"/>
    <xf numFmtId="0" fontId="0" fillId="5" borderId="9" xfId="0" applyFill="1" applyBorder="1" applyAlignment="1">
      <alignment horizontal="right" wrapText="1"/>
    </xf>
    <xf numFmtId="9" fontId="3" fillId="5" borderId="9" xfId="1" applyNumberFormat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vertical="center" wrapText="1"/>
    </xf>
    <xf numFmtId="0" fontId="3" fillId="2" borderId="9" xfId="1" applyFont="1" applyFill="1" applyBorder="1" applyAlignment="1">
      <alignment vertical="center" wrapText="1"/>
    </xf>
    <xf numFmtId="0" fontId="0" fillId="0" borderId="2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20" xfId="1" applyFont="1" applyFill="1" applyBorder="1" applyAlignment="1">
      <alignment horizontal="center" vertical="center" wrapText="1"/>
    </xf>
    <xf numFmtId="0" fontId="0" fillId="0" borderId="28" xfId="0" applyBorder="1"/>
    <xf numFmtId="0" fontId="10" fillId="0" borderId="17" xfId="0" applyFont="1" applyBorder="1" applyAlignment="1">
      <alignment horizontal="center"/>
    </xf>
    <xf numFmtId="0" fontId="2" fillId="0" borderId="34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48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2" fontId="2" fillId="3" borderId="24" xfId="1" applyNumberFormat="1" applyFont="1" applyFill="1" applyBorder="1" applyAlignment="1">
      <alignment horizontal="center" vertical="center" wrapText="1"/>
    </xf>
    <xf numFmtId="2" fontId="2" fillId="3" borderId="7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center" wrapText="1"/>
    </xf>
    <xf numFmtId="2" fontId="2" fillId="0" borderId="28" xfId="1" applyNumberFormat="1" applyFont="1" applyBorder="1" applyAlignment="1">
      <alignment horizontal="center" vertical="center" wrapText="1"/>
    </xf>
    <xf numFmtId="2" fontId="2" fillId="0" borderId="12" xfId="1" applyNumberFormat="1" applyFont="1" applyBorder="1" applyAlignment="1">
      <alignment horizontal="center" vertical="center" wrapText="1"/>
    </xf>
    <xf numFmtId="1" fontId="2" fillId="0" borderId="13" xfId="1" applyNumberFormat="1" applyFont="1" applyBorder="1" applyAlignment="1">
      <alignment horizontal="center" vertical="center" wrapText="1"/>
    </xf>
    <xf numFmtId="1" fontId="2" fillId="0" borderId="28" xfId="1" applyNumberFormat="1" applyFont="1" applyBorder="1" applyAlignment="1">
      <alignment horizontal="center" vertical="center" wrapText="1"/>
    </xf>
    <xf numFmtId="164" fontId="2" fillId="0" borderId="21" xfId="1" applyNumberFormat="1" applyFont="1" applyBorder="1" applyAlignment="1">
      <alignment horizontal="center" vertical="center" wrapText="1"/>
    </xf>
    <xf numFmtId="1" fontId="2" fillId="0" borderId="21" xfId="1" applyNumberFormat="1" applyFont="1" applyBorder="1" applyAlignment="1">
      <alignment horizontal="center" vertical="center" wrapText="1"/>
    </xf>
    <xf numFmtId="1" fontId="2" fillId="0" borderId="23" xfId="1" applyNumberFormat="1" applyFont="1" applyBorder="1" applyAlignment="1">
      <alignment horizontal="center" vertical="center" wrapText="1"/>
    </xf>
    <xf numFmtId="1" fontId="2" fillId="0" borderId="20" xfId="1" applyNumberFormat="1" applyFont="1" applyBorder="1" applyAlignment="1">
      <alignment horizontal="center" vertical="center" wrapText="1"/>
    </xf>
    <xf numFmtId="1" fontId="2" fillId="0" borderId="9" xfId="1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/>
    </xf>
    <xf numFmtId="2" fontId="2" fillId="0" borderId="26" xfId="1" applyNumberFormat="1" applyFont="1" applyBorder="1" applyAlignment="1">
      <alignment horizontal="center" vertical="center" wrapText="1"/>
    </xf>
    <xf numFmtId="16" fontId="10" fillId="0" borderId="26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2" fontId="2" fillId="0" borderId="49" xfId="1" applyNumberFormat="1" applyFont="1" applyBorder="1" applyAlignment="1">
      <alignment horizontal="center" vertical="center" wrapText="1"/>
    </xf>
    <xf numFmtId="16" fontId="10" fillId="0" borderId="33" xfId="1" applyNumberFormat="1" applyFont="1" applyBorder="1" applyAlignment="1">
      <alignment horizontal="center" vertical="center" wrapText="1"/>
    </xf>
    <xf numFmtId="2" fontId="2" fillId="0" borderId="50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2" fillId="0" borderId="50" xfId="1" applyFont="1" applyBorder="1" applyAlignment="1">
      <alignment horizontal="center" vertical="center" wrapText="1"/>
    </xf>
    <xf numFmtId="0" fontId="2" fillId="0" borderId="51" xfId="1" applyFont="1" applyBorder="1" applyAlignment="1">
      <alignment horizontal="center" vertical="center" wrapText="1"/>
    </xf>
    <xf numFmtId="2" fontId="2" fillId="0" borderId="50" xfId="1" applyNumberFormat="1" applyFont="1" applyBorder="1" applyAlignment="1">
      <alignment horizontal="center" vertical="center" wrapText="1"/>
    </xf>
    <xf numFmtId="2" fontId="2" fillId="0" borderId="51" xfId="1" applyNumberFormat="1" applyFont="1" applyBorder="1" applyAlignment="1">
      <alignment horizontal="center" vertical="center" wrapText="1"/>
    </xf>
    <xf numFmtId="0" fontId="3" fillId="0" borderId="52" xfId="1" applyFont="1" applyBorder="1" applyAlignment="1">
      <alignment horizontal="center" vertical="center" wrapText="1"/>
    </xf>
    <xf numFmtId="0" fontId="3" fillId="0" borderId="53" xfId="1" applyFont="1" applyBorder="1" applyAlignment="1">
      <alignment horizontal="center" vertical="center" wrapText="1"/>
    </xf>
    <xf numFmtId="0" fontId="3" fillId="2" borderId="54" xfId="1" applyFont="1" applyFill="1" applyBorder="1" applyAlignment="1">
      <alignment horizontal="center" vertical="center" wrapText="1"/>
    </xf>
    <xf numFmtId="0" fontId="3" fillId="2" borderId="55" xfId="1" applyFont="1" applyFill="1" applyBorder="1" applyAlignment="1">
      <alignment horizontal="center" vertical="center" wrapText="1"/>
    </xf>
    <xf numFmtId="0" fontId="3" fillId="2" borderId="56" xfId="1" applyFont="1" applyFill="1" applyBorder="1" applyAlignment="1">
      <alignment horizontal="center" vertical="center" wrapText="1"/>
    </xf>
    <xf numFmtId="0" fontId="2" fillId="2" borderId="26" xfId="1" applyFont="1" applyFill="1" applyBorder="1" applyAlignment="1">
      <alignment horizontal="center" vertical="center" wrapText="1"/>
    </xf>
    <xf numFmtId="0" fontId="2" fillId="2" borderId="37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3" fillId="2" borderId="26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3" fillId="2" borderId="37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42" xfId="1" applyFont="1" applyFill="1" applyBorder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 wrapText="1"/>
    </xf>
    <xf numFmtId="0" fontId="7" fillId="3" borderId="21" xfId="1" applyFont="1" applyFill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 wrapText="1"/>
    </xf>
    <xf numFmtId="0" fontId="7" fillId="5" borderId="22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right" wrapText="1"/>
    </xf>
    <xf numFmtId="0" fontId="0" fillId="2" borderId="37" xfId="0" applyFill="1" applyBorder="1" applyAlignment="1">
      <alignment horizontal="right" wrapText="1"/>
    </xf>
    <xf numFmtId="0" fontId="0" fillId="2" borderId="11" xfId="0" applyFill="1" applyBorder="1" applyAlignment="1">
      <alignment horizontal="right" wrapText="1"/>
    </xf>
    <xf numFmtId="0" fontId="7" fillId="5" borderId="35" xfId="1" applyFont="1" applyFill="1" applyBorder="1" applyAlignment="1">
      <alignment horizontal="center" vertical="center" wrapText="1"/>
    </xf>
    <xf numFmtId="0" fontId="7" fillId="5" borderId="42" xfId="1" applyFont="1" applyFill="1" applyBorder="1" applyAlignment="1">
      <alignment horizontal="center" vertical="center" wrapText="1"/>
    </xf>
    <xf numFmtId="0" fontId="7" fillId="5" borderId="19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7" fillId="4" borderId="26" xfId="1" applyFont="1" applyFill="1" applyBorder="1" applyAlignment="1">
      <alignment horizontal="center" vertical="center" wrapText="1"/>
    </xf>
    <xf numFmtId="0" fontId="3" fillId="4" borderId="37" xfId="1" applyFont="1" applyFill="1" applyBorder="1" applyAlignment="1">
      <alignment horizontal="center" vertical="center" wrapText="1"/>
    </xf>
    <xf numFmtId="0" fontId="3" fillId="4" borderId="11" xfId="1" applyFont="1" applyFill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7" fillId="4" borderId="34" xfId="1" applyFont="1" applyFill="1" applyBorder="1" applyAlignment="1">
      <alignment horizontal="center" vertical="center" wrapText="1"/>
    </xf>
    <xf numFmtId="0" fontId="7" fillId="4" borderId="32" xfId="1" applyFont="1" applyFill="1" applyBorder="1" applyAlignment="1">
      <alignment horizontal="center" vertical="center" wrapText="1"/>
    </xf>
    <xf numFmtId="0" fontId="7" fillId="4" borderId="29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7" fillId="2" borderId="37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16" fontId="2" fillId="2" borderId="26" xfId="1" applyNumberFormat="1" applyFont="1" applyFill="1" applyBorder="1" applyAlignment="1">
      <alignment horizontal="center" vertical="center" wrapText="1"/>
    </xf>
    <xf numFmtId="16" fontId="2" fillId="2" borderId="37" xfId="1" applyNumberFormat="1" applyFont="1" applyFill="1" applyBorder="1" applyAlignment="1">
      <alignment horizontal="center" vertical="center" wrapText="1"/>
    </xf>
    <xf numFmtId="16" fontId="2" fillId="2" borderId="11" xfId="1" applyNumberFormat="1" applyFont="1" applyFill="1" applyBorder="1" applyAlignment="1">
      <alignment horizontal="center" vertical="center" wrapText="1"/>
    </xf>
    <xf numFmtId="0" fontId="7" fillId="6" borderId="26" xfId="1" applyFont="1" applyFill="1" applyBorder="1" applyAlignment="1">
      <alignment horizontal="center" vertical="center" wrapText="1"/>
    </xf>
    <xf numFmtId="0" fontId="7" fillId="6" borderId="37" xfId="1" applyFont="1" applyFill="1" applyBorder="1" applyAlignment="1">
      <alignment horizontal="center" vertical="center" wrapText="1"/>
    </xf>
    <xf numFmtId="0" fontId="7" fillId="6" borderId="11" xfId="1" applyFont="1" applyFill="1" applyBorder="1" applyAlignment="1">
      <alignment horizontal="center" vertical="center" wrapText="1"/>
    </xf>
    <xf numFmtId="0" fontId="7" fillId="4" borderId="37" xfId="1" applyFont="1" applyFill="1" applyBorder="1" applyAlignment="1">
      <alignment horizontal="center" vertical="center" wrapText="1"/>
    </xf>
    <xf numFmtId="0" fontId="7" fillId="4" borderId="11" xfId="1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2" fontId="2" fillId="0" borderId="21" xfId="1" applyNumberFormat="1" applyFont="1" applyBorder="1" applyAlignment="1">
      <alignment horizontal="center" vertical="center" wrapText="1"/>
    </xf>
    <xf numFmtId="2" fontId="2" fillId="0" borderId="10" xfId="1" applyNumberFormat="1" applyFont="1" applyBorder="1" applyAlignment="1">
      <alignment horizontal="center" vertical="center" wrapText="1"/>
    </xf>
    <xf numFmtId="0" fontId="7" fillId="4" borderId="41" xfId="1" applyFont="1" applyFill="1" applyBorder="1" applyAlignment="1">
      <alignment horizontal="center" vertical="center" wrapText="1"/>
    </xf>
    <xf numFmtId="0" fontId="10" fillId="0" borderId="22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2" fillId="0" borderId="46" xfId="1" applyFont="1" applyBorder="1" applyAlignment="1">
      <alignment horizontal="center" vertical="center" wrapText="1"/>
    </xf>
    <xf numFmtId="0" fontId="2" fillId="0" borderId="41" xfId="1" applyFont="1" applyBorder="1" applyAlignment="1">
      <alignment horizontal="center" vertical="center" wrapText="1"/>
    </xf>
    <xf numFmtId="0" fontId="7" fillId="4" borderId="57" xfId="1" applyFont="1" applyFill="1" applyBorder="1" applyAlignment="1">
      <alignment horizontal="left" vertical="center" wrapText="1"/>
    </xf>
    <xf numFmtId="0" fontId="7" fillId="4" borderId="58" xfId="1" applyFont="1" applyFill="1" applyBorder="1" applyAlignment="1">
      <alignment horizontal="left" vertical="center" wrapText="1"/>
    </xf>
    <xf numFmtId="0" fontId="7" fillId="4" borderId="51" xfId="1" applyFont="1" applyFill="1" applyBorder="1" applyAlignment="1">
      <alignment horizontal="left" vertical="center" wrapText="1"/>
    </xf>
    <xf numFmtId="0" fontId="7" fillId="4" borderId="59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</xdr:colOff>
      <xdr:row>1</xdr:row>
      <xdr:rowOff>91440</xdr:rowOff>
    </xdr:from>
    <xdr:to>
      <xdr:col>1</xdr:col>
      <xdr:colOff>1711994</xdr:colOff>
      <xdr:row>1</xdr:row>
      <xdr:rowOff>557936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59" y="91440"/>
          <a:ext cx="1658655" cy="466496"/>
        </a:xfrm>
        <a:prstGeom prst="rect">
          <a:avLst/>
        </a:prstGeom>
      </xdr:spPr>
    </xdr:pic>
    <xdr:clientData/>
  </xdr:twoCellAnchor>
  <xdr:twoCellAnchor editAs="oneCell">
    <xdr:from>
      <xdr:col>5</xdr:col>
      <xdr:colOff>53340</xdr:colOff>
      <xdr:row>47</xdr:row>
      <xdr:rowOff>91440</xdr:rowOff>
    </xdr:from>
    <xdr:to>
      <xdr:col>5</xdr:col>
      <xdr:colOff>1661160</xdr:colOff>
      <xdr:row>52</xdr:row>
      <xdr:rowOff>243840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7220" y="12435840"/>
          <a:ext cx="1607820" cy="1638300"/>
        </a:xfrm>
        <a:prstGeom prst="rect">
          <a:avLst/>
        </a:prstGeom>
      </xdr:spPr>
    </xdr:pic>
    <xdr:clientData/>
  </xdr:twoCellAnchor>
  <xdr:twoCellAnchor editAs="oneCell">
    <xdr:from>
      <xdr:col>5</xdr:col>
      <xdr:colOff>83820</xdr:colOff>
      <xdr:row>54</xdr:row>
      <xdr:rowOff>60960</xdr:rowOff>
    </xdr:from>
    <xdr:to>
      <xdr:col>5</xdr:col>
      <xdr:colOff>1711922</xdr:colOff>
      <xdr:row>58</xdr:row>
      <xdr:rowOff>144780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5760" y="10949940"/>
          <a:ext cx="1628102" cy="1424940"/>
        </a:xfrm>
        <a:prstGeom prst="rect">
          <a:avLst/>
        </a:prstGeom>
      </xdr:spPr>
    </xdr:pic>
    <xdr:clientData/>
  </xdr:twoCellAnchor>
  <xdr:twoCellAnchor editAs="oneCell">
    <xdr:from>
      <xdr:col>5</xdr:col>
      <xdr:colOff>84355</xdr:colOff>
      <xdr:row>42</xdr:row>
      <xdr:rowOff>485774</xdr:rowOff>
    </xdr:from>
    <xdr:to>
      <xdr:col>5</xdr:col>
      <xdr:colOff>1655443</xdr:colOff>
      <xdr:row>44</xdr:row>
      <xdr:rowOff>409573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4580" y="12420599"/>
          <a:ext cx="1571088" cy="952499"/>
        </a:xfrm>
        <a:prstGeom prst="rect">
          <a:avLst/>
        </a:prstGeom>
      </xdr:spPr>
    </xdr:pic>
    <xdr:clientData/>
  </xdr:twoCellAnchor>
  <xdr:twoCellAnchor editAs="oneCell">
    <xdr:from>
      <xdr:col>5</xdr:col>
      <xdr:colOff>259080</xdr:colOff>
      <xdr:row>33</xdr:row>
      <xdr:rowOff>84680</xdr:rowOff>
    </xdr:from>
    <xdr:to>
      <xdr:col>5</xdr:col>
      <xdr:colOff>1417320</xdr:colOff>
      <xdr:row>36</xdr:row>
      <xdr:rowOff>167640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2960" y="9045800"/>
          <a:ext cx="1158240" cy="989740"/>
        </a:xfrm>
        <a:prstGeom prst="rect">
          <a:avLst/>
        </a:prstGeom>
      </xdr:spPr>
    </xdr:pic>
    <xdr:clientData/>
  </xdr:twoCellAnchor>
  <xdr:twoCellAnchor editAs="oneCell">
    <xdr:from>
      <xdr:col>5</xdr:col>
      <xdr:colOff>289560</xdr:colOff>
      <xdr:row>28</xdr:row>
      <xdr:rowOff>34538</xdr:rowOff>
    </xdr:from>
    <xdr:to>
      <xdr:col>5</xdr:col>
      <xdr:colOff>1386840</xdr:colOff>
      <xdr:row>31</xdr:row>
      <xdr:rowOff>167640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3440" y="7776458"/>
          <a:ext cx="1097280" cy="1039882"/>
        </a:xfrm>
        <a:prstGeom prst="rect">
          <a:avLst/>
        </a:prstGeom>
      </xdr:spPr>
    </xdr:pic>
    <xdr:clientData/>
  </xdr:twoCellAnchor>
  <xdr:twoCellAnchor editAs="oneCell">
    <xdr:from>
      <xdr:col>5</xdr:col>
      <xdr:colOff>104757</xdr:colOff>
      <xdr:row>60</xdr:row>
      <xdr:rowOff>91440</xdr:rowOff>
    </xdr:from>
    <xdr:to>
      <xdr:col>5</xdr:col>
      <xdr:colOff>1600758</xdr:colOff>
      <xdr:row>64</xdr:row>
      <xdr:rowOff>205740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8637" y="16002000"/>
          <a:ext cx="1496001" cy="1455420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</xdr:colOff>
      <xdr:row>20</xdr:row>
      <xdr:rowOff>54986</xdr:rowOff>
    </xdr:from>
    <xdr:to>
      <xdr:col>5</xdr:col>
      <xdr:colOff>1645920</xdr:colOff>
      <xdr:row>20</xdr:row>
      <xdr:rowOff>1173480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6850" y="4950836"/>
          <a:ext cx="1588770" cy="1118494"/>
        </a:xfrm>
        <a:prstGeom prst="rect">
          <a:avLst/>
        </a:prstGeom>
      </xdr:spPr>
    </xdr:pic>
    <xdr:clientData/>
  </xdr:twoCellAnchor>
  <xdr:twoCellAnchor editAs="oneCell">
    <xdr:from>
      <xdr:col>5</xdr:col>
      <xdr:colOff>62343</xdr:colOff>
      <xdr:row>22</xdr:row>
      <xdr:rowOff>66675</xdr:rowOff>
    </xdr:from>
    <xdr:to>
      <xdr:col>5</xdr:col>
      <xdr:colOff>1647639</xdr:colOff>
      <xdr:row>24</xdr:row>
      <xdr:rowOff>299084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2043" y="6276975"/>
          <a:ext cx="1585296" cy="1013459"/>
        </a:xfrm>
        <a:prstGeom prst="rect">
          <a:avLst/>
        </a:prstGeom>
      </xdr:spPr>
    </xdr:pic>
    <xdr:clientData/>
  </xdr:twoCellAnchor>
  <xdr:twoCellAnchor editAs="oneCell">
    <xdr:from>
      <xdr:col>5</xdr:col>
      <xdr:colOff>99060</xdr:colOff>
      <xdr:row>38</xdr:row>
      <xdr:rowOff>68580</xdr:rowOff>
    </xdr:from>
    <xdr:to>
      <xdr:col>5</xdr:col>
      <xdr:colOff>1684020</xdr:colOff>
      <xdr:row>40</xdr:row>
      <xdr:rowOff>329565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8778240"/>
          <a:ext cx="1584960" cy="1022985"/>
        </a:xfrm>
        <a:prstGeom prst="rect">
          <a:avLst/>
        </a:prstGeom>
      </xdr:spPr>
    </xdr:pic>
    <xdr:clientData/>
  </xdr:twoCellAnchor>
  <xdr:twoCellAnchor editAs="oneCell">
    <xdr:from>
      <xdr:col>5</xdr:col>
      <xdr:colOff>53867</xdr:colOff>
      <xdr:row>8</xdr:row>
      <xdr:rowOff>57150</xdr:rowOff>
    </xdr:from>
    <xdr:to>
      <xdr:col>5</xdr:col>
      <xdr:colOff>1674495</xdr:colOff>
      <xdr:row>13</xdr:row>
      <xdr:rowOff>160020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3567" y="1924050"/>
          <a:ext cx="1620628" cy="1493520"/>
        </a:xfrm>
        <a:prstGeom prst="rect">
          <a:avLst/>
        </a:prstGeom>
      </xdr:spPr>
    </xdr:pic>
    <xdr:clientData/>
  </xdr:twoCellAnchor>
  <xdr:twoCellAnchor editAs="oneCell">
    <xdr:from>
      <xdr:col>5</xdr:col>
      <xdr:colOff>56097</xdr:colOff>
      <xdr:row>66</xdr:row>
      <xdr:rowOff>60960</xdr:rowOff>
    </xdr:from>
    <xdr:to>
      <xdr:col>5</xdr:col>
      <xdr:colOff>1695450</xdr:colOff>
      <xdr:row>66</xdr:row>
      <xdr:rowOff>1097280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8037" y="16146780"/>
          <a:ext cx="1639353" cy="1036320"/>
        </a:xfrm>
        <a:prstGeom prst="rect">
          <a:avLst/>
        </a:prstGeom>
      </xdr:spPr>
    </xdr:pic>
    <xdr:clientData/>
  </xdr:twoCellAnchor>
  <xdr:twoCellAnchor editAs="oneCell">
    <xdr:from>
      <xdr:col>5</xdr:col>
      <xdr:colOff>51009</xdr:colOff>
      <xdr:row>68</xdr:row>
      <xdr:rowOff>53340</xdr:rowOff>
    </xdr:from>
    <xdr:to>
      <xdr:col>5</xdr:col>
      <xdr:colOff>1699261</xdr:colOff>
      <xdr:row>68</xdr:row>
      <xdr:rowOff>800100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2949" y="17236440"/>
          <a:ext cx="1648252" cy="746760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73</xdr:row>
      <xdr:rowOff>53340</xdr:rowOff>
    </xdr:from>
    <xdr:to>
      <xdr:col>5</xdr:col>
      <xdr:colOff>1668780</xdr:colOff>
      <xdr:row>76</xdr:row>
      <xdr:rowOff>152400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8140" y="18036540"/>
          <a:ext cx="1592580" cy="1127760"/>
        </a:xfrm>
        <a:prstGeom prst="rect">
          <a:avLst/>
        </a:prstGeom>
      </xdr:spPr>
    </xdr:pic>
    <xdr:clientData/>
  </xdr:twoCellAnchor>
  <xdr:twoCellAnchor editAs="oneCell">
    <xdr:from>
      <xdr:col>5</xdr:col>
      <xdr:colOff>289560</xdr:colOff>
      <xdr:row>78</xdr:row>
      <xdr:rowOff>68580</xdr:rowOff>
    </xdr:from>
    <xdr:to>
      <xdr:col>5</xdr:col>
      <xdr:colOff>1463039</xdr:colOff>
      <xdr:row>81</xdr:row>
      <xdr:rowOff>182880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0" y="19751040"/>
          <a:ext cx="1173479" cy="1143000"/>
        </a:xfrm>
        <a:prstGeom prst="rect">
          <a:avLst/>
        </a:prstGeom>
      </xdr:spPr>
    </xdr:pic>
    <xdr:clientData/>
  </xdr:twoCellAnchor>
  <xdr:twoCellAnchor editAs="oneCell">
    <xdr:from>
      <xdr:col>5</xdr:col>
      <xdr:colOff>83820</xdr:colOff>
      <xdr:row>83</xdr:row>
      <xdr:rowOff>83820</xdr:rowOff>
    </xdr:from>
    <xdr:to>
      <xdr:col>5</xdr:col>
      <xdr:colOff>1676400</xdr:colOff>
      <xdr:row>91</xdr:row>
      <xdr:rowOff>106680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5760" y="21015960"/>
          <a:ext cx="1592580" cy="1592580"/>
        </a:xfrm>
        <a:prstGeom prst="rect">
          <a:avLst/>
        </a:prstGeom>
      </xdr:spPr>
    </xdr:pic>
    <xdr:clientData/>
  </xdr:twoCellAnchor>
  <xdr:twoCellAnchor editAs="oneCell">
    <xdr:from>
      <xdr:col>5</xdr:col>
      <xdr:colOff>53340</xdr:colOff>
      <xdr:row>93</xdr:row>
      <xdr:rowOff>77703</xdr:rowOff>
    </xdr:from>
    <xdr:to>
      <xdr:col>5</xdr:col>
      <xdr:colOff>1706880</xdr:colOff>
      <xdr:row>93</xdr:row>
      <xdr:rowOff>891541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5280" y="22770063"/>
          <a:ext cx="1653540" cy="813838"/>
        </a:xfrm>
        <a:prstGeom prst="rect">
          <a:avLst/>
        </a:prstGeom>
      </xdr:spPr>
    </xdr:pic>
    <xdr:clientData/>
  </xdr:twoCellAnchor>
  <xdr:twoCellAnchor editAs="oneCell">
    <xdr:from>
      <xdr:col>5</xdr:col>
      <xdr:colOff>60960</xdr:colOff>
      <xdr:row>26</xdr:row>
      <xdr:rowOff>49386</xdr:rowOff>
    </xdr:from>
    <xdr:to>
      <xdr:col>5</xdr:col>
      <xdr:colOff>1691640</xdr:colOff>
      <xdr:row>26</xdr:row>
      <xdr:rowOff>800100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6427326"/>
          <a:ext cx="1630680" cy="750714"/>
        </a:xfrm>
        <a:prstGeom prst="rect">
          <a:avLst/>
        </a:prstGeom>
      </xdr:spPr>
    </xdr:pic>
    <xdr:clientData/>
  </xdr:twoCellAnchor>
  <xdr:twoCellAnchor editAs="oneCell">
    <xdr:from>
      <xdr:col>5</xdr:col>
      <xdr:colOff>53340</xdr:colOff>
      <xdr:row>95</xdr:row>
      <xdr:rowOff>45720</xdr:rowOff>
    </xdr:from>
    <xdr:to>
      <xdr:col>5</xdr:col>
      <xdr:colOff>1691640</xdr:colOff>
      <xdr:row>95</xdr:row>
      <xdr:rowOff>800100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5280" y="23705820"/>
          <a:ext cx="1638300" cy="754380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97</xdr:row>
      <xdr:rowOff>47625</xdr:rowOff>
    </xdr:from>
    <xdr:to>
      <xdr:col>5</xdr:col>
      <xdr:colOff>1687326</xdr:colOff>
      <xdr:row>101</xdr:row>
      <xdr:rowOff>142875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5286375" y="26850975"/>
          <a:ext cx="1620651" cy="1238250"/>
        </a:xfrm>
        <a:prstGeom prst="rect">
          <a:avLst/>
        </a:prstGeom>
      </xdr:spPr>
    </xdr:pic>
    <xdr:clientData/>
  </xdr:twoCellAnchor>
  <xdr:twoCellAnchor editAs="oneCell">
    <xdr:from>
      <xdr:col>5</xdr:col>
      <xdr:colOff>34656</xdr:colOff>
      <xdr:row>15</xdr:row>
      <xdr:rowOff>47625</xdr:rowOff>
    </xdr:from>
    <xdr:to>
      <xdr:col>5</xdr:col>
      <xdr:colOff>1647824</xdr:colOff>
      <xdr:row>18</xdr:row>
      <xdr:rowOff>352424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5254356" y="3609975"/>
          <a:ext cx="1613168" cy="1171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0"/>
  <sheetViews>
    <sheetView tabSelected="1" topLeftCell="A34" zoomScale="87" zoomScaleNormal="87" workbookViewId="0">
      <selection activeCell="L46" sqref="L46"/>
    </sheetView>
  </sheetViews>
  <sheetFormatPr defaultRowHeight="15"/>
  <cols>
    <col min="1" max="1" width="8.42578125" customWidth="1"/>
    <col min="2" max="2" width="35.85546875" customWidth="1"/>
    <col min="3" max="3" width="10.7109375" customWidth="1"/>
    <col min="4" max="4" width="14.5703125" style="108" customWidth="1"/>
    <col min="5" max="5" width="14.5703125" customWidth="1"/>
    <col min="6" max="6" width="25.7109375" style="108" customWidth="1"/>
    <col min="7" max="7" width="49" style="2" customWidth="1"/>
  </cols>
  <sheetData>
    <row r="1" spans="1:7" ht="4.9000000000000004" customHeight="1" thickBot="1">
      <c r="A1" s="72"/>
      <c r="B1" s="72"/>
      <c r="C1" s="72"/>
      <c r="D1" s="103"/>
      <c r="E1" s="72"/>
      <c r="F1" s="103"/>
      <c r="G1" s="73"/>
    </row>
    <row r="2" spans="1:7" ht="46.9" customHeight="1" thickBot="1">
      <c r="A2" s="168" t="s">
        <v>120</v>
      </c>
      <c r="B2" s="169"/>
      <c r="C2" s="169"/>
      <c r="D2" s="169"/>
      <c r="E2" s="169"/>
      <c r="F2" s="169"/>
      <c r="G2" s="170"/>
    </row>
    <row r="3" spans="1:7" ht="4.9000000000000004" customHeight="1" thickBot="1">
      <c r="A3" s="69"/>
      <c r="B3" s="70"/>
      <c r="C3" s="70"/>
      <c r="D3" s="104"/>
      <c r="E3" s="70"/>
      <c r="F3" s="104"/>
      <c r="G3" s="71"/>
    </row>
    <row r="4" spans="1:7" ht="46.9" customHeight="1" thickBot="1">
      <c r="A4" s="4" t="s">
        <v>0</v>
      </c>
      <c r="B4" s="4" t="s">
        <v>1</v>
      </c>
      <c r="C4" s="75" t="s">
        <v>2</v>
      </c>
      <c r="D4" s="5" t="s">
        <v>118</v>
      </c>
      <c r="E4" s="64" t="s">
        <v>122</v>
      </c>
      <c r="F4" s="5" t="s">
        <v>119</v>
      </c>
      <c r="G4" s="76" t="s">
        <v>3</v>
      </c>
    </row>
    <row r="5" spans="1:7" ht="4.9000000000000004" customHeight="1" thickBot="1">
      <c r="A5" s="65"/>
      <c r="B5" s="66"/>
      <c r="C5" s="66"/>
      <c r="D5" s="105"/>
      <c r="E5" s="67"/>
      <c r="F5" s="105"/>
      <c r="G5" s="68"/>
    </row>
    <row r="6" spans="1:7" ht="4.9000000000000004" customHeight="1" thickBot="1">
      <c r="A6" s="55"/>
      <c r="B6" s="56"/>
      <c r="C6" s="56"/>
      <c r="D6" s="5"/>
      <c r="E6" s="64"/>
      <c r="F6" s="5"/>
      <c r="G6" s="57"/>
    </row>
    <row r="7" spans="1:7" ht="31.9" customHeight="1" thickBot="1">
      <c r="A7" s="176" t="s">
        <v>121</v>
      </c>
      <c r="B7" s="177"/>
      <c r="C7" s="177"/>
      <c r="D7" s="177"/>
      <c r="E7" s="177"/>
      <c r="F7" s="177"/>
      <c r="G7" s="178"/>
    </row>
    <row r="8" spans="1:7" ht="4.9000000000000004" customHeight="1" thickBot="1">
      <c r="A8" s="154"/>
      <c r="B8" s="156"/>
      <c r="C8" s="156"/>
      <c r="D8" s="156"/>
      <c r="E8" s="156"/>
      <c r="F8" s="156"/>
      <c r="G8" s="157"/>
    </row>
    <row r="9" spans="1:7" ht="31.9" customHeight="1" thickBot="1">
      <c r="A9" s="3">
        <v>1</v>
      </c>
      <c r="B9" s="166" t="s">
        <v>4</v>
      </c>
      <c r="C9" s="166"/>
      <c r="D9" s="167"/>
      <c r="E9" s="62"/>
      <c r="F9" s="164"/>
      <c r="G9" s="162" t="s">
        <v>5</v>
      </c>
    </row>
    <row r="10" spans="1:7" ht="19.899999999999999" customHeight="1" thickBot="1">
      <c r="A10" s="13" t="s">
        <v>6</v>
      </c>
      <c r="B10" s="8" t="s">
        <v>7</v>
      </c>
      <c r="C10" s="27" t="s">
        <v>8</v>
      </c>
      <c r="D10" s="126">
        <f>2170.58272695526*1.15</f>
        <v>2496.1701359985491</v>
      </c>
      <c r="E10" s="11">
        <v>18.5</v>
      </c>
      <c r="F10" s="165"/>
      <c r="G10" s="163"/>
    </row>
    <row r="11" spans="1:7" ht="19.899999999999999" customHeight="1" thickBot="1">
      <c r="A11" s="13" t="s">
        <v>9</v>
      </c>
      <c r="B11" s="9" t="s">
        <v>10</v>
      </c>
      <c r="C11" s="28" t="s">
        <v>8</v>
      </c>
      <c r="D11" s="126">
        <f>2662.73*1.15</f>
        <v>3062.1394999999998</v>
      </c>
      <c r="E11" s="11">
        <v>21</v>
      </c>
      <c r="F11" s="165"/>
      <c r="G11" s="163"/>
    </row>
    <row r="12" spans="1:7" ht="19.899999999999999" customHeight="1" thickBot="1">
      <c r="A12" s="13" t="s">
        <v>11</v>
      </c>
      <c r="B12" s="9" t="s">
        <v>12</v>
      </c>
      <c r="C12" s="28" t="s">
        <v>8</v>
      </c>
      <c r="D12" s="126">
        <f>3033.97703507152*1.15</f>
        <v>3489.0735903322475</v>
      </c>
      <c r="E12" s="11">
        <v>22.5</v>
      </c>
      <c r="F12" s="165"/>
      <c r="G12" s="163"/>
    </row>
    <row r="13" spans="1:7" ht="19.899999999999999" customHeight="1" thickBot="1">
      <c r="A13" s="13" t="s">
        <v>13</v>
      </c>
      <c r="B13" s="9" t="s">
        <v>14</v>
      </c>
      <c r="C13" s="28" t="s">
        <v>8</v>
      </c>
      <c r="D13" s="126">
        <f>3178.80295452334*1.22</f>
        <v>3878.1396045184747</v>
      </c>
      <c r="E13" s="11">
        <v>23.5</v>
      </c>
      <c r="F13" s="165"/>
      <c r="G13" s="163"/>
    </row>
    <row r="14" spans="1:7" ht="19.899999999999999" customHeight="1" thickBot="1">
      <c r="A14" s="34" t="s">
        <v>15</v>
      </c>
      <c r="B14" s="84" t="s">
        <v>16</v>
      </c>
      <c r="C14" s="86" t="s">
        <v>17</v>
      </c>
      <c r="D14" s="127">
        <f>552*1.15</f>
        <v>634.79999999999995</v>
      </c>
      <c r="E14" s="23">
        <v>5</v>
      </c>
      <c r="F14" s="165"/>
      <c r="G14" s="163"/>
    </row>
    <row r="15" spans="1:7" ht="4.9000000000000004" customHeight="1" thickBot="1">
      <c r="A15" s="151"/>
      <c r="B15" s="152"/>
      <c r="C15" s="152"/>
      <c r="D15" s="152"/>
      <c r="E15" s="152"/>
      <c r="F15" s="152"/>
      <c r="G15" s="153"/>
    </row>
    <row r="16" spans="1:7" ht="29.25" customHeight="1" thickBot="1">
      <c r="A16" s="141">
        <v>2</v>
      </c>
      <c r="B16" s="159" t="s">
        <v>18</v>
      </c>
      <c r="C16" s="159"/>
      <c r="D16" s="160"/>
      <c r="E16" s="63"/>
      <c r="F16" s="165"/>
      <c r="G16" s="91" t="s">
        <v>19</v>
      </c>
    </row>
    <row r="17" spans="1:7" ht="19.899999999999999" customHeight="1" thickBot="1">
      <c r="A17" s="141"/>
      <c r="B17" s="8" t="s">
        <v>20</v>
      </c>
      <c r="C17" s="27" t="s">
        <v>21</v>
      </c>
      <c r="D17" s="88">
        <f>402.5*1.15</f>
        <v>462.87499999999994</v>
      </c>
      <c r="E17" s="11">
        <v>2</v>
      </c>
      <c r="F17" s="165"/>
      <c r="G17" s="92" t="s">
        <v>22</v>
      </c>
    </row>
    <row r="18" spans="1:7" ht="19.899999999999999" customHeight="1" thickBot="1">
      <c r="A18" s="141"/>
      <c r="B18" s="9" t="s">
        <v>23</v>
      </c>
      <c r="C18" s="28" t="s">
        <v>21</v>
      </c>
      <c r="D18" s="88">
        <f>632.5*1.15</f>
        <v>727.375</v>
      </c>
      <c r="E18" s="11">
        <v>2.5</v>
      </c>
      <c r="F18" s="165"/>
      <c r="G18" s="92" t="s">
        <v>22</v>
      </c>
    </row>
    <row r="19" spans="1:7" ht="30.6" customHeight="1" thickBot="1">
      <c r="A19" s="141"/>
      <c r="B19" s="20" t="s">
        <v>24</v>
      </c>
      <c r="C19" s="86" t="s">
        <v>21</v>
      </c>
      <c r="D19" s="124">
        <f>713*1.15</f>
        <v>819.94999999999993</v>
      </c>
      <c r="E19" s="23">
        <v>3.6</v>
      </c>
      <c r="F19" s="165"/>
      <c r="G19" s="93" t="s">
        <v>22</v>
      </c>
    </row>
    <row r="20" spans="1:7" ht="4.9000000000000004" customHeight="1" thickBot="1">
      <c r="A20" s="154"/>
      <c r="B20" s="156"/>
      <c r="C20" s="156"/>
      <c r="D20" s="156"/>
      <c r="E20" s="156"/>
      <c r="F20" s="156"/>
      <c r="G20" s="157"/>
    </row>
    <row r="21" spans="1:7" ht="99.6" customHeight="1" thickBot="1">
      <c r="A21" s="78">
        <v>3</v>
      </c>
      <c r="B21" s="83" t="s">
        <v>25</v>
      </c>
      <c r="C21" s="114" t="s">
        <v>26</v>
      </c>
      <c r="D21" s="33">
        <f>805*1.15</f>
        <v>925.74999999999989</v>
      </c>
      <c r="E21" s="80">
        <v>5.5</v>
      </c>
      <c r="F21" s="106"/>
      <c r="G21" s="79" t="s">
        <v>27</v>
      </c>
    </row>
    <row r="22" spans="1:7" ht="4.9000000000000004" customHeight="1" thickBot="1">
      <c r="A22" s="154"/>
      <c r="B22" s="156"/>
      <c r="C22" s="156"/>
      <c r="D22" s="156"/>
      <c r="E22" s="156"/>
      <c r="F22" s="156"/>
      <c r="G22" s="157"/>
    </row>
    <row r="23" spans="1:7" ht="31.9" customHeight="1" thickBot="1">
      <c r="A23" s="141">
        <v>4</v>
      </c>
      <c r="B23" s="171" t="s">
        <v>28</v>
      </c>
      <c r="C23" s="172"/>
      <c r="D23" s="173"/>
      <c r="E23" s="85"/>
      <c r="F23" s="161"/>
      <c r="G23" s="94" t="s">
        <v>29</v>
      </c>
    </row>
    <row r="24" spans="1:7" ht="30" customHeight="1">
      <c r="A24" s="141"/>
      <c r="B24" s="43" t="s">
        <v>30</v>
      </c>
      <c r="C24" s="27" t="s">
        <v>26</v>
      </c>
      <c r="D24" s="125">
        <f>750*1.15</f>
        <v>862.49999999999989</v>
      </c>
      <c r="E24" s="11">
        <v>6</v>
      </c>
      <c r="F24" s="161"/>
      <c r="G24" s="95" t="s">
        <v>31</v>
      </c>
    </row>
    <row r="25" spans="1:7" ht="31.9" customHeight="1" thickBot="1">
      <c r="A25" s="141"/>
      <c r="B25" s="58" t="s">
        <v>116</v>
      </c>
      <c r="C25" s="86" t="s">
        <v>26</v>
      </c>
      <c r="D25" s="124">
        <f>960*1.15</f>
        <v>1104</v>
      </c>
      <c r="E25" s="121">
        <v>8</v>
      </c>
      <c r="F25" s="161"/>
      <c r="G25" s="96" t="s">
        <v>117</v>
      </c>
    </row>
    <row r="26" spans="1:7" ht="4.9000000000000004" customHeight="1" thickBot="1">
      <c r="A26" s="154"/>
      <c r="B26" s="156"/>
      <c r="C26" s="156"/>
      <c r="D26" s="156"/>
      <c r="E26" s="156"/>
      <c r="F26" s="156"/>
      <c r="G26" s="157"/>
    </row>
    <row r="27" spans="1:7" ht="66" customHeight="1" thickBot="1">
      <c r="A27" s="53">
        <v>5</v>
      </c>
      <c r="B27" s="44" t="s">
        <v>32</v>
      </c>
      <c r="C27" s="114" t="s">
        <v>33</v>
      </c>
      <c r="D27" s="33">
        <f>1104*1.15</f>
        <v>1269.5999999999999</v>
      </c>
      <c r="E27" s="80">
        <v>10.5</v>
      </c>
      <c r="F27" s="33"/>
      <c r="G27" s="97" t="s">
        <v>34</v>
      </c>
    </row>
    <row r="28" spans="1:7" ht="4.9000000000000004" customHeight="1" thickBot="1">
      <c r="A28" s="154"/>
      <c r="B28" s="156"/>
      <c r="C28" s="156"/>
      <c r="D28" s="156"/>
      <c r="E28" s="156"/>
      <c r="F28" s="156"/>
      <c r="G28" s="157"/>
    </row>
    <row r="29" spans="1:7" ht="31.9" customHeight="1" thickBot="1">
      <c r="A29" s="141">
        <v>6</v>
      </c>
      <c r="B29" s="171" t="s">
        <v>35</v>
      </c>
      <c r="C29" s="172"/>
      <c r="D29" s="173"/>
      <c r="E29" s="85"/>
      <c r="F29" s="161"/>
      <c r="G29" s="91" t="s">
        <v>19</v>
      </c>
    </row>
    <row r="30" spans="1:7" ht="19.899999999999999" customHeight="1">
      <c r="A30" s="141"/>
      <c r="B30" s="27" t="s">
        <v>36</v>
      </c>
      <c r="C30" s="27" t="s">
        <v>21</v>
      </c>
      <c r="D30" s="125">
        <f>828*1.15</f>
        <v>952.19999999999993</v>
      </c>
      <c r="E30" s="11">
        <v>8</v>
      </c>
      <c r="F30" s="161"/>
      <c r="G30" s="98" t="s">
        <v>37</v>
      </c>
    </row>
    <row r="31" spans="1:7" ht="19.899999999999999" customHeight="1">
      <c r="A31" s="141"/>
      <c r="B31" s="28" t="s">
        <v>38</v>
      </c>
      <c r="C31" s="28" t="s">
        <v>21</v>
      </c>
      <c r="D31" s="88">
        <f>874*1.15</f>
        <v>1005.0999999999999</v>
      </c>
      <c r="E31" s="11">
        <v>8.5</v>
      </c>
      <c r="F31" s="161"/>
      <c r="G31" s="95" t="s">
        <v>37</v>
      </c>
    </row>
    <row r="32" spans="1:7" ht="19.899999999999999" customHeight="1" thickBot="1">
      <c r="A32" s="141"/>
      <c r="B32" s="86" t="s">
        <v>39</v>
      </c>
      <c r="C32" s="86" t="s">
        <v>21</v>
      </c>
      <c r="D32" s="124">
        <f>977.5*1.15</f>
        <v>1124.125</v>
      </c>
      <c r="E32" s="23">
        <v>9.5</v>
      </c>
      <c r="F32" s="161"/>
      <c r="G32" s="99" t="s">
        <v>37</v>
      </c>
    </row>
    <row r="33" spans="1:9" ht="4.9000000000000004" customHeight="1" thickBot="1">
      <c r="A33" s="154"/>
      <c r="B33" s="156"/>
      <c r="C33" s="156"/>
      <c r="D33" s="156"/>
      <c r="E33" s="156"/>
      <c r="F33" s="156"/>
      <c r="G33" s="157"/>
    </row>
    <row r="34" spans="1:9" ht="31.9" customHeight="1" thickBot="1">
      <c r="A34" s="141">
        <v>7</v>
      </c>
      <c r="B34" s="174" t="s">
        <v>40</v>
      </c>
      <c r="C34" s="174"/>
      <c r="D34" s="175"/>
      <c r="E34" s="61"/>
      <c r="F34" s="141"/>
      <c r="G34" s="94" t="s">
        <v>41</v>
      </c>
    </row>
    <row r="35" spans="1:9" ht="19.899999999999999" customHeight="1">
      <c r="A35" s="141"/>
      <c r="B35" s="8" t="s">
        <v>36</v>
      </c>
      <c r="C35" s="27" t="s">
        <v>21</v>
      </c>
      <c r="D35" s="88">
        <f>790*1.15</f>
        <v>908.49999999999989</v>
      </c>
      <c r="E35" s="11">
        <v>4.8</v>
      </c>
      <c r="F35" s="141"/>
      <c r="G35" s="95" t="s">
        <v>42</v>
      </c>
    </row>
    <row r="36" spans="1:9" ht="19.899999999999999" customHeight="1">
      <c r="A36" s="141"/>
      <c r="B36" s="9" t="s">
        <v>38</v>
      </c>
      <c r="C36" s="28" t="s">
        <v>21</v>
      </c>
      <c r="D36" s="88">
        <f>820*1.15</f>
        <v>942.99999999999989</v>
      </c>
      <c r="E36" s="11">
        <v>5.0999999999999996</v>
      </c>
      <c r="F36" s="141"/>
      <c r="G36" s="95" t="s">
        <v>42</v>
      </c>
    </row>
    <row r="37" spans="1:9" ht="19.899999999999999" customHeight="1" thickBot="1">
      <c r="A37" s="141"/>
      <c r="B37" s="20" t="s">
        <v>39</v>
      </c>
      <c r="C37" s="86" t="s">
        <v>21</v>
      </c>
      <c r="D37" s="124">
        <f>850*1.15</f>
        <v>977.49999999999989</v>
      </c>
      <c r="E37" s="11">
        <v>5.5</v>
      </c>
      <c r="F37" s="141"/>
      <c r="G37" s="99" t="s">
        <v>42</v>
      </c>
    </row>
    <row r="38" spans="1:9" ht="4.9000000000000004" customHeight="1" thickBot="1">
      <c r="A38" s="154"/>
      <c r="B38" s="156"/>
      <c r="C38" s="156"/>
      <c r="D38" s="156"/>
      <c r="E38" s="158"/>
      <c r="F38" s="156"/>
      <c r="G38" s="157"/>
    </row>
    <row r="39" spans="1:9" ht="30" customHeight="1" thickBot="1">
      <c r="A39" s="141">
        <v>8</v>
      </c>
      <c r="B39" s="175" t="s">
        <v>43</v>
      </c>
      <c r="C39" s="174"/>
      <c r="D39" s="175"/>
      <c r="E39" s="61"/>
      <c r="F39" s="141"/>
      <c r="G39" s="91" t="s">
        <v>41</v>
      </c>
    </row>
    <row r="40" spans="1:9" ht="30" customHeight="1">
      <c r="A40" s="141"/>
      <c r="B40" s="41" t="s">
        <v>44</v>
      </c>
      <c r="C40" s="27" t="s">
        <v>21</v>
      </c>
      <c r="D40" s="88">
        <f>2645*1.15</f>
        <v>3041.7499999999995</v>
      </c>
      <c r="E40" s="11">
        <v>28</v>
      </c>
      <c r="F40" s="141"/>
      <c r="G40" s="100" t="s">
        <v>45</v>
      </c>
    </row>
    <row r="41" spans="1:9" ht="30" customHeight="1" thickBot="1">
      <c r="A41" s="141"/>
      <c r="B41" s="45" t="s">
        <v>46</v>
      </c>
      <c r="C41" s="86" t="s">
        <v>21</v>
      </c>
      <c r="D41" s="124">
        <f>5060*1.15</f>
        <v>5819</v>
      </c>
      <c r="E41" s="23">
        <v>48</v>
      </c>
      <c r="F41" s="141"/>
      <c r="G41" s="99" t="s">
        <v>47</v>
      </c>
    </row>
    <row r="42" spans="1:9" ht="6" customHeight="1" thickBot="1">
      <c r="A42" s="154"/>
      <c r="B42" s="155"/>
      <c r="C42" s="155"/>
      <c r="D42" s="156"/>
      <c r="E42" s="156"/>
      <c r="F42" s="155"/>
      <c r="G42" s="157"/>
    </row>
    <row r="43" spans="1:9" ht="45" customHeight="1" thickBot="1">
      <c r="A43" s="19">
        <v>9</v>
      </c>
      <c r="B43" s="204" t="s">
        <v>126</v>
      </c>
      <c r="C43" s="142" t="s">
        <v>21</v>
      </c>
      <c r="D43" s="136">
        <f>9200*1.35</f>
        <v>12420</v>
      </c>
      <c r="E43" s="80">
        <v>48</v>
      </c>
      <c r="F43" s="144"/>
      <c r="G43" s="146" t="s">
        <v>48</v>
      </c>
    </row>
    <row r="44" spans="1:9" ht="36" customHeight="1" thickBot="1">
      <c r="A44" s="135" t="s">
        <v>125</v>
      </c>
      <c r="B44" s="205" t="s">
        <v>127</v>
      </c>
      <c r="C44" s="143"/>
      <c r="D44" s="137">
        <f>D43*1.2</f>
        <v>14904</v>
      </c>
      <c r="E44" s="134">
        <f>48*1.2</f>
        <v>57.599999999999994</v>
      </c>
      <c r="F44" s="145"/>
      <c r="G44" s="147"/>
    </row>
    <row r="45" spans="1:9" ht="36" customHeight="1" thickBot="1">
      <c r="A45" s="135" t="s">
        <v>128</v>
      </c>
      <c r="B45" s="206" t="s">
        <v>130</v>
      </c>
      <c r="C45" s="143"/>
      <c r="D45" s="138">
        <f>D44*1.09</f>
        <v>16245.36</v>
      </c>
      <c r="E45" s="74">
        <v>73.36</v>
      </c>
      <c r="F45" s="145"/>
      <c r="G45" s="147"/>
    </row>
    <row r="46" spans="1:9" ht="36" customHeight="1" thickBot="1">
      <c r="A46" s="139" t="s">
        <v>129</v>
      </c>
      <c r="B46" s="207" t="s">
        <v>131</v>
      </c>
      <c r="C46" s="143"/>
      <c r="D46" s="140">
        <f>D45*1.1</f>
        <v>17869.896000000001</v>
      </c>
      <c r="E46" s="42">
        <f>E45*1.1</f>
        <v>80.696000000000012</v>
      </c>
      <c r="F46" s="145"/>
      <c r="G46" s="147"/>
    </row>
    <row r="47" spans="1:9" ht="4.9000000000000004" customHeight="1" thickBot="1">
      <c r="A47" s="148"/>
      <c r="B47" s="149"/>
      <c r="C47" s="149"/>
      <c r="D47" s="149"/>
      <c r="E47" s="149"/>
      <c r="F47" s="149"/>
      <c r="G47" s="150"/>
    </row>
    <row r="48" spans="1:9" ht="31.9" customHeight="1" thickBot="1">
      <c r="A48" s="54">
        <v>10</v>
      </c>
      <c r="B48" s="175" t="s">
        <v>49</v>
      </c>
      <c r="C48" s="175"/>
      <c r="D48" s="199"/>
      <c r="E48" s="77"/>
      <c r="F48" s="141"/>
      <c r="G48" s="94" t="s">
        <v>50</v>
      </c>
      <c r="I48" s="30"/>
    </row>
    <row r="49" spans="1:10" ht="24" customHeight="1" thickBot="1">
      <c r="A49" s="46" t="s">
        <v>51</v>
      </c>
      <c r="B49" s="15" t="s">
        <v>52</v>
      </c>
      <c r="C49" s="115" t="s">
        <v>21</v>
      </c>
      <c r="D49" s="124">
        <f>1633*1.15</f>
        <v>1877.9499999999998</v>
      </c>
      <c r="E49" s="23">
        <v>19</v>
      </c>
      <c r="F49" s="141"/>
      <c r="G49" s="95" t="s">
        <v>53</v>
      </c>
    </row>
    <row r="50" spans="1:10" ht="13.15" customHeight="1" thickBot="1">
      <c r="A50" s="9" t="s">
        <v>54</v>
      </c>
      <c r="B50" s="189" t="s">
        <v>55</v>
      </c>
      <c r="C50" s="190"/>
      <c r="D50" s="190"/>
      <c r="E50" s="191"/>
      <c r="F50" s="141"/>
      <c r="G50" s="202" t="s">
        <v>58</v>
      </c>
    </row>
    <row r="51" spans="1:10" ht="24" customHeight="1">
      <c r="A51" s="9" t="s">
        <v>56</v>
      </c>
      <c r="B51" s="60" t="s">
        <v>57</v>
      </c>
      <c r="C51" s="116" t="s">
        <v>21</v>
      </c>
      <c r="D51" s="89">
        <f>2265.5*1.15</f>
        <v>2605.3249999999998</v>
      </c>
      <c r="E51" s="22">
        <v>27</v>
      </c>
      <c r="F51" s="141"/>
      <c r="G51" s="203"/>
    </row>
    <row r="52" spans="1:10" ht="24" customHeight="1">
      <c r="A52" s="9" t="s">
        <v>59</v>
      </c>
      <c r="B52" s="6" t="s">
        <v>60</v>
      </c>
      <c r="C52" s="117" t="s">
        <v>21</v>
      </c>
      <c r="D52" s="88">
        <f>2955.5*1.15</f>
        <v>3398.8249999999998</v>
      </c>
      <c r="E52" s="11">
        <v>36</v>
      </c>
      <c r="F52" s="141"/>
      <c r="G52" s="95" t="s">
        <v>58</v>
      </c>
    </row>
    <row r="53" spans="1:10" ht="24" customHeight="1" thickBot="1">
      <c r="A53" s="20" t="s">
        <v>61</v>
      </c>
      <c r="B53" s="15" t="s">
        <v>62</v>
      </c>
      <c r="C53" s="115" t="s">
        <v>21</v>
      </c>
      <c r="D53" s="124">
        <f>3657*1.15</f>
        <v>4205.5499999999993</v>
      </c>
      <c r="E53" s="23">
        <v>46</v>
      </c>
      <c r="F53" s="141"/>
      <c r="G53" s="99" t="s">
        <v>58</v>
      </c>
    </row>
    <row r="54" spans="1:10" ht="4.9000000000000004" customHeight="1" thickBot="1">
      <c r="A54" s="151"/>
      <c r="B54" s="152"/>
      <c r="C54" s="152"/>
      <c r="D54" s="152"/>
      <c r="E54" s="152"/>
      <c r="F54" s="152"/>
      <c r="G54" s="153"/>
    </row>
    <row r="55" spans="1:10" ht="31.9" customHeight="1" thickBot="1">
      <c r="A55" s="54">
        <v>11</v>
      </c>
      <c r="B55" s="175" t="s">
        <v>63</v>
      </c>
      <c r="C55" s="175"/>
      <c r="D55" s="175"/>
      <c r="E55" s="61"/>
      <c r="F55" s="141"/>
      <c r="G55" s="94" t="s">
        <v>64</v>
      </c>
    </row>
    <row r="56" spans="1:10" ht="25.15" customHeight="1">
      <c r="A56" s="47" t="s">
        <v>65</v>
      </c>
      <c r="B56" s="6" t="s">
        <v>66</v>
      </c>
      <c r="C56" s="117" t="s">
        <v>21</v>
      </c>
      <c r="D56" s="88">
        <f>1150*1.15</f>
        <v>1322.5</v>
      </c>
      <c r="E56" s="11">
        <v>9</v>
      </c>
      <c r="F56" s="141"/>
      <c r="G56" s="95" t="s">
        <v>53</v>
      </c>
    </row>
    <row r="57" spans="1:10" ht="25.15" customHeight="1">
      <c r="A57" s="48" t="s">
        <v>67</v>
      </c>
      <c r="B57" s="6" t="s">
        <v>68</v>
      </c>
      <c r="C57" s="117" t="s">
        <v>21</v>
      </c>
      <c r="D57" s="88">
        <f>1564*1.15</f>
        <v>1798.6</v>
      </c>
      <c r="E57" s="11">
        <v>11</v>
      </c>
      <c r="F57" s="141"/>
      <c r="G57" s="95" t="s">
        <v>53</v>
      </c>
    </row>
    <row r="58" spans="1:10" ht="25.15" customHeight="1">
      <c r="A58" s="48" t="s">
        <v>69</v>
      </c>
      <c r="B58" s="6" t="s">
        <v>70</v>
      </c>
      <c r="C58" s="117" t="s">
        <v>21</v>
      </c>
      <c r="D58" s="88">
        <f>1920.5*1.15</f>
        <v>2208.5749999999998</v>
      </c>
      <c r="E58" s="11">
        <v>12.4</v>
      </c>
      <c r="F58" s="141"/>
      <c r="G58" s="95" t="s">
        <v>53</v>
      </c>
    </row>
    <row r="59" spans="1:10" ht="25.15" customHeight="1" thickBot="1">
      <c r="A59" s="59" t="s">
        <v>71</v>
      </c>
      <c r="B59" s="15" t="s">
        <v>72</v>
      </c>
      <c r="C59" s="115" t="s">
        <v>21</v>
      </c>
      <c r="D59" s="124">
        <f>2035.5*1.15</f>
        <v>2340.8249999999998</v>
      </c>
      <c r="E59" s="23">
        <v>14</v>
      </c>
      <c r="F59" s="141"/>
      <c r="G59" s="99" t="s">
        <v>53</v>
      </c>
    </row>
    <row r="60" spans="1:10" ht="4.9000000000000004" customHeight="1" thickBot="1">
      <c r="A60" s="186"/>
      <c r="B60" s="187"/>
      <c r="C60" s="187"/>
      <c r="D60" s="187"/>
      <c r="E60" s="187"/>
      <c r="F60" s="187"/>
      <c r="G60" s="188"/>
    </row>
    <row r="61" spans="1:10" ht="31.9" customHeight="1" thickBot="1">
      <c r="A61" s="54">
        <v>12</v>
      </c>
      <c r="B61" s="180" t="s">
        <v>73</v>
      </c>
      <c r="C61" s="174"/>
      <c r="D61" s="174"/>
      <c r="E61" s="61"/>
      <c r="F61" s="141"/>
      <c r="G61" s="163" t="s">
        <v>74</v>
      </c>
    </row>
    <row r="62" spans="1:10" ht="25.15" customHeight="1">
      <c r="A62" s="24" t="s">
        <v>75</v>
      </c>
      <c r="B62" s="8" t="s">
        <v>66</v>
      </c>
      <c r="C62" s="27" t="s">
        <v>21</v>
      </c>
      <c r="D62" s="125">
        <f>740*1.15</f>
        <v>850.99999999999989</v>
      </c>
      <c r="E62" s="11">
        <v>7.7</v>
      </c>
      <c r="F62" s="141"/>
      <c r="G62" s="163"/>
    </row>
    <row r="63" spans="1:10" ht="25.15" customHeight="1">
      <c r="A63" s="21" t="s">
        <v>76</v>
      </c>
      <c r="B63" s="9" t="s">
        <v>68</v>
      </c>
      <c r="C63" s="28" t="s">
        <v>21</v>
      </c>
      <c r="D63" s="88">
        <f>990*1.15</f>
        <v>1138.5</v>
      </c>
      <c r="E63" s="11">
        <v>10.9</v>
      </c>
      <c r="F63" s="141"/>
      <c r="G63" s="163"/>
    </row>
    <row r="64" spans="1:10" ht="25.15" customHeight="1">
      <c r="A64" s="21" t="s">
        <v>77</v>
      </c>
      <c r="B64" s="9" t="s">
        <v>70</v>
      </c>
      <c r="C64" s="28" t="s">
        <v>21</v>
      </c>
      <c r="D64" s="88">
        <f>1100*1.15</f>
        <v>1265</v>
      </c>
      <c r="E64" s="11">
        <v>13.5</v>
      </c>
      <c r="F64" s="141"/>
      <c r="G64" s="163"/>
      <c r="J64" s="17"/>
    </row>
    <row r="65" spans="1:9" ht="25.15" customHeight="1" thickBot="1">
      <c r="A65" s="39" t="s">
        <v>78</v>
      </c>
      <c r="B65" s="20" t="s">
        <v>72</v>
      </c>
      <c r="C65" s="86" t="s">
        <v>21</v>
      </c>
      <c r="D65" s="124">
        <f>1200*1.15</f>
        <v>1380</v>
      </c>
      <c r="E65" s="23">
        <v>14.5</v>
      </c>
      <c r="F65" s="141"/>
      <c r="G65" s="163"/>
    </row>
    <row r="66" spans="1:9" ht="4.9000000000000004" customHeight="1" thickBot="1">
      <c r="A66" s="186"/>
      <c r="B66" s="187"/>
      <c r="C66" s="187"/>
      <c r="D66" s="187"/>
      <c r="E66" s="187"/>
      <c r="F66" s="187"/>
      <c r="G66" s="188"/>
    </row>
    <row r="67" spans="1:9" ht="91.9" customHeight="1" thickBot="1">
      <c r="A67" s="18">
        <v>13</v>
      </c>
      <c r="B67" s="26" t="s">
        <v>79</v>
      </c>
      <c r="C67" s="114" t="s">
        <v>8</v>
      </c>
      <c r="D67" s="33">
        <f>1495*1.15</f>
        <v>1719.2499999999998</v>
      </c>
      <c r="E67" s="80">
        <v>16</v>
      </c>
      <c r="F67" s="33"/>
      <c r="G67" s="97" t="s">
        <v>80</v>
      </c>
    </row>
    <row r="68" spans="1:9" ht="4.9000000000000004" customHeight="1" thickBot="1">
      <c r="A68" s="36"/>
      <c r="B68" s="37"/>
      <c r="C68" s="37"/>
      <c r="D68" s="107"/>
      <c r="E68" s="37"/>
      <c r="F68" s="107"/>
      <c r="G68" s="38"/>
    </row>
    <row r="69" spans="1:9" ht="67.900000000000006" customHeight="1" thickBot="1">
      <c r="A69" s="35">
        <v>14</v>
      </c>
      <c r="B69" s="26" t="s">
        <v>81</v>
      </c>
      <c r="C69" s="114" t="s">
        <v>8</v>
      </c>
      <c r="D69" s="128">
        <f>322*1.18</f>
        <v>379.96</v>
      </c>
      <c r="E69" s="80">
        <v>4</v>
      </c>
      <c r="F69" s="33"/>
      <c r="G69" s="97" t="s">
        <v>82</v>
      </c>
    </row>
    <row r="70" spans="1:9" ht="4.9000000000000004" customHeight="1" thickBot="1">
      <c r="A70" s="183"/>
      <c r="B70" s="184"/>
      <c r="C70" s="184"/>
      <c r="D70" s="184"/>
      <c r="E70" s="184"/>
      <c r="F70" s="184"/>
      <c r="G70" s="185"/>
    </row>
    <row r="71" spans="1:9" ht="24.6" hidden="1" customHeight="1" thickBot="1">
      <c r="A71" s="7"/>
      <c r="B71" s="26"/>
      <c r="C71" s="31"/>
      <c r="D71" s="33"/>
      <c r="E71" s="32"/>
      <c r="F71" s="33"/>
      <c r="G71" s="100"/>
    </row>
    <row r="72" spans="1:9" ht="24.6" hidden="1" customHeight="1" thickBot="1">
      <c r="A72" s="1"/>
      <c r="B72" s="26"/>
      <c r="C72" s="31"/>
      <c r="D72" s="33"/>
      <c r="E72" s="32"/>
      <c r="F72" s="33"/>
      <c r="G72" s="95"/>
    </row>
    <row r="73" spans="1:9" ht="24.6" hidden="1" customHeight="1" thickBot="1">
      <c r="A73" s="14"/>
      <c r="B73" s="26"/>
      <c r="C73" s="31"/>
      <c r="D73" s="33"/>
      <c r="E73" s="32"/>
      <c r="F73" s="33"/>
      <c r="G73" s="95"/>
    </row>
    <row r="74" spans="1:9" ht="31.9" customHeight="1" thickBot="1">
      <c r="A74" s="3">
        <v>15</v>
      </c>
      <c r="B74" s="181" t="s">
        <v>83</v>
      </c>
      <c r="C74" s="174"/>
      <c r="D74" s="182"/>
      <c r="E74" s="61"/>
      <c r="F74" s="179"/>
      <c r="G74" s="101" t="s">
        <v>84</v>
      </c>
      <c r="I74" s="16"/>
    </row>
    <row r="75" spans="1:9" ht="25.15" customHeight="1">
      <c r="A75" s="8" t="s">
        <v>85</v>
      </c>
      <c r="B75" s="25" t="s">
        <v>36</v>
      </c>
      <c r="C75" s="27" t="s">
        <v>21</v>
      </c>
      <c r="D75" s="130">
        <f>450*1.15</f>
        <v>517.5</v>
      </c>
      <c r="E75" s="11">
        <v>3.2</v>
      </c>
      <c r="F75" s="141"/>
      <c r="G75" s="95" t="s">
        <v>86</v>
      </c>
    </row>
    <row r="76" spans="1:9" ht="25.15" customHeight="1">
      <c r="A76" s="9" t="s">
        <v>87</v>
      </c>
      <c r="B76" s="41" t="s">
        <v>38</v>
      </c>
      <c r="C76" s="28" t="s">
        <v>21</v>
      </c>
      <c r="D76" s="126">
        <f>470*1.15</f>
        <v>540.5</v>
      </c>
      <c r="E76" s="11">
        <v>3.5</v>
      </c>
      <c r="F76" s="141"/>
      <c r="G76" s="95" t="s">
        <v>86</v>
      </c>
    </row>
    <row r="77" spans="1:9" ht="25.15" customHeight="1" thickBot="1">
      <c r="A77" s="20" t="s">
        <v>88</v>
      </c>
      <c r="B77" s="45" t="s">
        <v>39</v>
      </c>
      <c r="C77" s="86" t="s">
        <v>21</v>
      </c>
      <c r="D77" s="127">
        <f>495*1.15</f>
        <v>569.25</v>
      </c>
      <c r="E77" s="23">
        <v>3.6</v>
      </c>
      <c r="F77" s="141"/>
      <c r="G77" s="99" t="s">
        <v>86</v>
      </c>
    </row>
    <row r="78" spans="1:9" ht="4.9000000000000004" customHeight="1" thickBot="1">
      <c r="A78" s="151"/>
      <c r="B78" s="152"/>
      <c r="C78" s="152"/>
      <c r="D78" s="152"/>
      <c r="E78" s="152"/>
      <c r="F78" s="152"/>
      <c r="G78" s="153"/>
    </row>
    <row r="79" spans="1:9" ht="31.9" customHeight="1" thickBot="1">
      <c r="A79" s="54">
        <v>16</v>
      </c>
      <c r="B79" s="175" t="s">
        <v>89</v>
      </c>
      <c r="C79" s="174"/>
      <c r="D79" s="175"/>
      <c r="E79" s="82"/>
      <c r="F79" s="141"/>
      <c r="G79" s="94" t="s">
        <v>90</v>
      </c>
    </row>
    <row r="80" spans="1:9" ht="25.15" customHeight="1">
      <c r="A80" s="12" t="s">
        <v>91</v>
      </c>
      <c r="B80" s="41" t="s">
        <v>36</v>
      </c>
      <c r="C80" s="27" t="s">
        <v>21</v>
      </c>
      <c r="D80" s="126">
        <f>667*1.15</f>
        <v>767.05</v>
      </c>
      <c r="E80" s="122">
        <v>3.5</v>
      </c>
      <c r="F80" s="141"/>
      <c r="G80" s="95" t="s">
        <v>92</v>
      </c>
    </row>
    <row r="81" spans="1:7" ht="25.15" customHeight="1">
      <c r="A81" s="9" t="s">
        <v>93</v>
      </c>
      <c r="B81" s="41" t="s">
        <v>38</v>
      </c>
      <c r="C81" s="28" t="s">
        <v>21</v>
      </c>
      <c r="D81" s="126">
        <f>690*1.15</f>
        <v>793.49999999999989</v>
      </c>
      <c r="E81" s="122">
        <v>3.7</v>
      </c>
      <c r="F81" s="141"/>
      <c r="G81" s="95" t="s">
        <v>92</v>
      </c>
    </row>
    <row r="82" spans="1:7" ht="25.15" customHeight="1" thickBot="1">
      <c r="A82" s="20" t="s">
        <v>94</v>
      </c>
      <c r="B82" s="45" t="s">
        <v>39</v>
      </c>
      <c r="C82" s="86" t="s">
        <v>21</v>
      </c>
      <c r="D82" s="127">
        <f>713*1.15</f>
        <v>819.94999999999993</v>
      </c>
      <c r="E82" s="121">
        <v>4</v>
      </c>
      <c r="F82" s="141"/>
      <c r="G82" s="99" t="s">
        <v>92</v>
      </c>
    </row>
    <row r="83" spans="1:7" ht="4.9000000000000004" customHeight="1" thickBot="1">
      <c r="A83" s="151"/>
      <c r="B83" s="152"/>
      <c r="C83" s="152"/>
      <c r="D83" s="152"/>
      <c r="E83" s="152"/>
      <c r="F83" s="152"/>
      <c r="G83" s="153"/>
    </row>
    <row r="84" spans="1:7" ht="18.600000000000001" customHeight="1" thickBot="1">
      <c r="A84" s="87">
        <v>17</v>
      </c>
      <c r="B84" s="176" t="s">
        <v>95</v>
      </c>
      <c r="C84" s="192"/>
      <c r="D84" s="192"/>
      <c r="E84" s="193"/>
      <c r="F84" s="141"/>
      <c r="G84" s="163" t="s">
        <v>96</v>
      </c>
    </row>
    <row r="85" spans="1:7" ht="15" customHeight="1" thickBot="1">
      <c r="A85" s="39" t="s">
        <v>97</v>
      </c>
      <c r="B85" s="189" t="s">
        <v>98</v>
      </c>
      <c r="C85" s="190"/>
      <c r="D85" s="190"/>
      <c r="E85" s="191"/>
      <c r="F85" s="141"/>
      <c r="G85" s="163"/>
    </row>
    <row r="86" spans="1:7" ht="15" customHeight="1">
      <c r="A86" s="8" t="s">
        <v>99</v>
      </c>
      <c r="B86" s="25" t="s">
        <v>36</v>
      </c>
      <c r="C86" s="118" t="s">
        <v>33</v>
      </c>
      <c r="D86" s="130">
        <f>23*1.15</f>
        <v>26.45</v>
      </c>
      <c r="E86" s="22">
        <v>0.22</v>
      </c>
      <c r="F86" s="141"/>
      <c r="G86" s="163"/>
    </row>
    <row r="87" spans="1:7" ht="15" customHeight="1">
      <c r="A87" s="9" t="s">
        <v>100</v>
      </c>
      <c r="B87" s="41" t="s">
        <v>38</v>
      </c>
      <c r="C87" s="28" t="s">
        <v>33</v>
      </c>
      <c r="D87" s="126">
        <f>25.3*1.15</f>
        <v>29.094999999999999</v>
      </c>
      <c r="E87" s="11">
        <v>0.26</v>
      </c>
      <c r="F87" s="141"/>
      <c r="G87" s="163"/>
    </row>
    <row r="88" spans="1:7" ht="15" customHeight="1" thickBot="1">
      <c r="A88" s="10" t="s">
        <v>101</v>
      </c>
      <c r="B88" s="45" t="s">
        <v>39</v>
      </c>
      <c r="C88" s="86" t="s">
        <v>33</v>
      </c>
      <c r="D88" s="127">
        <f>27.6*1.15</f>
        <v>31.74</v>
      </c>
      <c r="E88" s="23">
        <v>0.3</v>
      </c>
      <c r="F88" s="141"/>
      <c r="G88" s="163"/>
    </row>
    <row r="89" spans="1:7" ht="15" customHeight="1" thickBot="1">
      <c r="A89" s="49" t="s">
        <v>102</v>
      </c>
      <c r="B89" s="189" t="s">
        <v>103</v>
      </c>
      <c r="C89" s="190"/>
      <c r="D89" s="190"/>
      <c r="E89" s="191"/>
      <c r="F89" s="141"/>
      <c r="G89" s="163"/>
    </row>
    <row r="90" spans="1:7" ht="15" customHeight="1">
      <c r="A90" s="8" t="s">
        <v>104</v>
      </c>
      <c r="B90" s="12" t="s">
        <v>36</v>
      </c>
      <c r="C90" s="118" t="s">
        <v>33</v>
      </c>
      <c r="D90" s="130">
        <f>37.95*1.15</f>
        <v>43.642499999999998</v>
      </c>
      <c r="E90" s="22">
        <v>0.44</v>
      </c>
      <c r="F90" s="141"/>
      <c r="G90" s="163"/>
    </row>
    <row r="91" spans="1:7" ht="15" customHeight="1">
      <c r="A91" s="9" t="s">
        <v>105</v>
      </c>
      <c r="B91" s="9" t="s">
        <v>38</v>
      </c>
      <c r="C91" s="28" t="s">
        <v>33</v>
      </c>
      <c r="D91" s="126">
        <f>42.55*1.15</f>
        <v>48.93249999999999</v>
      </c>
      <c r="E91" s="11">
        <v>0.56000000000000005</v>
      </c>
      <c r="F91" s="141"/>
      <c r="G91" s="163"/>
    </row>
    <row r="92" spans="1:7" ht="15" customHeight="1" thickBot="1">
      <c r="A92" s="20" t="s">
        <v>106</v>
      </c>
      <c r="B92" s="20" t="s">
        <v>39</v>
      </c>
      <c r="C92" s="86" t="s">
        <v>33</v>
      </c>
      <c r="D92" s="127">
        <f>49.45*1.15</f>
        <v>56.8675</v>
      </c>
      <c r="E92" s="23">
        <v>0.6</v>
      </c>
      <c r="F92" s="141"/>
      <c r="G92" s="163"/>
    </row>
    <row r="93" spans="1:7" ht="4.9000000000000004" customHeight="1" thickBot="1">
      <c r="A93" s="151"/>
      <c r="B93" s="152"/>
      <c r="C93" s="152"/>
      <c r="D93" s="152"/>
      <c r="E93" s="152"/>
      <c r="F93" s="152"/>
      <c r="G93" s="153"/>
    </row>
    <row r="94" spans="1:7" ht="76.900000000000006" customHeight="1" thickBot="1">
      <c r="A94" s="40">
        <v>18</v>
      </c>
      <c r="B94" s="29" t="s">
        <v>107</v>
      </c>
      <c r="C94" s="119" t="s">
        <v>108</v>
      </c>
      <c r="D94" s="131">
        <f>759*1.15</f>
        <v>872.84999999999991</v>
      </c>
      <c r="E94" s="42">
        <v>9.9</v>
      </c>
      <c r="F94" s="51"/>
      <c r="G94" s="50" t="s">
        <v>109</v>
      </c>
    </row>
    <row r="95" spans="1:7" ht="4.9000000000000004" customHeight="1" thickBot="1">
      <c r="A95" s="154"/>
      <c r="B95" s="156"/>
      <c r="C95" s="156"/>
      <c r="D95" s="156"/>
      <c r="E95" s="156"/>
      <c r="F95" s="156"/>
      <c r="G95" s="157"/>
    </row>
    <row r="96" spans="1:7" ht="66.599999999999994" customHeight="1" thickBot="1">
      <c r="A96" s="19">
        <v>19</v>
      </c>
      <c r="B96" s="52" t="s">
        <v>110</v>
      </c>
      <c r="C96" s="114" t="s">
        <v>33</v>
      </c>
      <c r="D96" s="33">
        <f>2760*1.15</f>
        <v>3173.9999999999995</v>
      </c>
      <c r="E96" s="80">
        <v>22</v>
      </c>
      <c r="F96" s="33"/>
      <c r="G96" s="97" t="s">
        <v>111</v>
      </c>
    </row>
    <row r="97" spans="1:7" ht="4.9000000000000004" customHeight="1" thickBot="1">
      <c r="A97" s="154"/>
      <c r="B97" s="156"/>
      <c r="C97" s="156"/>
      <c r="D97" s="156"/>
      <c r="E97" s="156"/>
      <c r="F97" s="156"/>
      <c r="G97" s="157"/>
    </row>
    <row r="98" spans="1:7" ht="31.9" customHeight="1" thickBot="1">
      <c r="A98" s="200">
        <v>20</v>
      </c>
      <c r="B98" s="176" t="s">
        <v>112</v>
      </c>
      <c r="C98" s="192"/>
      <c r="D98" s="192"/>
      <c r="E98" s="193"/>
      <c r="F98" s="197"/>
      <c r="G98" s="92" t="s">
        <v>19</v>
      </c>
    </row>
    <row r="99" spans="1:7" ht="19.899999999999999" customHeight="1" thickBot="1">
      <c r="A99" s="201"/>
      <c r="B99" s="34" t="s">
        <v>113</v>
      </c>
      <c r="C99" s="114" t="s">
        <v>21</v>
      </c>
      <c r="D99" s="129">
        <f>287.5*1.15</f>
        <v>330.625</v>
      </c>
      <c r="E99" s="81">
        <v>1.4</v>
      </c>
      <c r="F99" s="197"/>
      <c r="G99" s="102" t="s">
        <v>22</v>
      </c>
    </row>
    <row r="100" spans="1:7" ht="19.899999999999999" customHeight="1" thickBot="1">
      <c r="A100" s="201"/>
      <c r="B100" s="13" t="s">
        <v>114</v>
      </c>
      <c r="C100" s="90" t="s">
        <v>21</v>
      </c>
      <c r="D100" s="132">
        <f>345*1.15</f>
        <v>396.74999999999994</v>
      </c>
      <c r="E100" s="74">
        <v>2.2000000000000002</v>
      </c>
      <c r="F100" s="197"/>
      <c r="G100" s="102" t="s">
        <v>22</v>
      </c>
    </row>
    <row r="101" spans="1:7" ht="19.899999999999999" customHeight="1" thickBot="1">
      <c r="A101" s="201"/>
      <c r="B101" s="13" t="s">
        <v>115</v>
      </c>
      <c r="C101" s="90" t="s">
        <v>21</v>
      </c>
      <c r="D101" s="132">
        <f>402.5*1.15</f>
        <v>462.87499999999994</v>
      </c>
      <c r="E101" s="74">
        <v>3.1</v>
      </c>
      <c r="F101" s="198"/>
      <c r="G101" s="102" t="s">
        <v>22</v>
      </c>
    </row>
    <row r="102" spans="1:7" ht="16.5" customHeight="1" thickBot="1">
      <c r="A102" s="201"/>
      <c r="B102" s="111" t="s">
        <v>123</v>
      </c>
      <c r="C102" s="120" t="s">
        <v>21</v>
      </c>
      <c r="D102" s="133">
        <f>471*1.15</f>
        <v>541.65</v>
      </c>
      <c r="E102" s="123">
        <v>4.5</v>
      </c>
      <c r="F102" s="112"/>
      <c r="G102" s="113" t="s">
        <v>22</v>
      </c>
    </row>
    <row r="103" spans="1:7" ht="6.75" customHeight="1" thickBot="1">
      <c r="A103" s="194"/>
      <c r="B103" s="195"/>
      <c r="C103" s="195"/>
      <c r="D103" s="195"/>
      <c r="E103" s="195"/>
      <c r="F103" s="195"/>
      <c r="G103" s="196"/>
    </row>
    <row r="104" spans="1:7">
      <c r="A104" s="109"/>
      <c r="B104" s="109"/>
      <c r="C104" s="109"/>
      <c r="D104" s="109"/>
      <c r="E104" s="109"/>
      <c r="F104" s="109"/>
      <c r="G104" s="110"/>
    </row>
    <row r="105" spans="1:7">
      <c r="A105" s="109"/>
      <c r="B105" s="109"/>
      <c r="C105" s="109"/>
      <c r="D105" s="109"/>
      <c r="E105" s="109"/>
      <c r="F105" s="109"/>
      <c r="G105" s="110"/>
    </row>
    <row r="106" spans="1:7">
      <c r="A106" s="109"/>
      <c r="B106" s="109"/>
      <c r="C106" s="109"/>
      <c r="D106" s="109"/>
      <c r="E106" s="109"/>
      <c r="F106" s="109"/>
      <c r="G106" s="110"/>
    </row>
    <row r="107" spans="1:7">
      <c r="A107" s="109"/>
      <c r="B107" s="109"/>
      <c r="C107" s="109"/>
      <c r="D107" s="109"/>
      <c r="E107" s="109"/>
      <c r="F107" s="109"/>
      <c r="G107" s="110"/>
    </row>
    <row r="108" spans="1:7">
      <c r="A108" s="109"/>
      <c r="B108" s="109"/>
      <c r="C108" s="109"/>
      <c r="D108" s="109"/>
      <c r="E108" s="109"/>
      <c r="F108" s="109"/>
      <c r="G108" s="110"/>
    </row>
    <row r="109" spans="1:7">
      <c r="A109" s="109"/>
      <c r="B109" s="109"/>
      <c r="C109" s="109"/>
      <c r="D109" s="109"/>
      <c r="E109" s="109"/>
      <c r="F109" s="109"/>
      <c r="G109" s="110"/>
    </row>
    <row r="110" spans="1:7">
      <c r="A110" s="109"/>
      <c r="B110" s="109"/>
      <c r="C110" s="109"/>
      <c r="D110" s="109"/>
      <c r="E110" s="109"/>
      <c r="F110" s="109"/>
      <c r="G110" s="110"/>
    </row>
    <row r="111" spans="1:7">
      <c r="A111" s="109"/>
      <c r="B111" s="109"/>
      <c r="C111" s="109"/>
      <c r="D111" s="109"/>
      <c r="E111" s="109"/>
      <c r="F111" s="109"/>
      <c r="G111" s="110"/>
    </row>
    <row r="112" spans="1:7">
      <c r="A112" s="109"/>
      <c r="B112" s="109"/>
      <c r="C112" s="109"/>
      <c r="D112" s="109"/>
      <c r="E112" s="109"/>
      <c r="F112" s="109"/>
      <c r="G112" s="110" t="s">
        <v>124</v>
      </c>
    </row>
    <row r="113" spans="1:7">
      <c r="A113" s="109"/>
      <c r="B113" s="109"/>
      <c r="C113" s="109"/>
      <c r="D113" s="109"/>
      <c r="E113" s="109"/>
      <c r="F113" s="109"/>
      <c r="G113" s="110"/>
    </row>
    <row r="114" spans="1:7">
      <c r="A114" s="109"/>
      <c r="B114" s="109"/>
      <c r="C114" s="109"/>
      <c r="D114" s="109"/>
      <c r="E114" s="109"/>
      <c r="F114" s="109"/>
      <c r="G114" s="110"/>
    </row>
    <row r="115" spans="1:7">
      <c r="A115" s="109"/>
      <c r="B115" s="109"/>
      <c r="C115" s="109"/>
      <c r="D115" s="109"/>
      <c r="E115" s="109"/>
      <c r="F115" s="109"/>
      <c r="G115" s="110"/>
    </row>
    <row r="116" spans="1:7">
      <c r="A116" s="109"/>
      <c r="B116" s="109"/>
      <c r="C116" s="109"/>
      <c r="D116" s="109"/>
      <c r="E116" s="109"/>
      <c r="F116" s="109"/>
      <c r="G116" s="110"/>
    </row>
    <row r="117" spans="1:7">
      <c r="A117" s="109"/>
      <c r="B117" s="109"/>
      <c r="C117" s="109"/>
      <c r="D117" s="109"/>
      <c r="E117" s="109"/>
      <c r="F117" s="109"/>
      <c r="G117" s="110"/>
    </row>
    <row r="118" spans="1:7">
      <c r="A118" s="109"/>
      <c r="B118" s="109"/>
      <c r="C118" s="109"/>
      <c r="D118" s="109"/>
      <c r="E118" s="109"/>
      <c r="F118" s="109"/>
      <c r="G118" s="110"/>
    </row>
    <row r="119" spans="1:7">
      <c r="A119" s="109"/>
      <c r="B119" s="109"/>
      <c r="C119" s="109"/>
      <c r="D119" s="109"/>
      <c r="E119" s="109"/>
      <c r="F119" s="109"/>
      <c r="G119" s="110"/>
    </row>
    <row r="120" spans="1:7">
      <c r="A120" s="109"/>
      <c r="B120" s="109"/>
      <c r="C120" s="109"/>
      <c r="D120" s="109"/>
      <c r="E120" s="109"/>
      <c r="F120" s="109"/>
      <c r="G120" s="110"/>
    </row>
    <row r="121" spans="1:7">
      <c r="A121" s="109"/>
      <c r="B121" s="109"/>
      <c r="C121" s="109"/>
      <c r="D121" s="109"/>
      <c r="E121" s="109"/>
      <c r="F121" s="109"/>
      <c r="G121" s="110"/>
    </row>
    <row r="122" spans="1:7">
      <c r="A122" s="109"/>
      <c r="B122" s="109"/>
      <c r="C122" s="109"/>
      <c r="D122" s="109"/>
      <c r="E122" s="109"/>
      <c r="F122" s="109"/>
      <c r="G122" s="110"/>
    </row>
    <row r="123" spans="1:7">
      <c r="A123" s="109"/>
      <c r="B123" s="109"/>
      <c r="C123" s="109"/>
      <c r="D123" s="109"/>
      <c r="E123" s="109"/>
      <c r="F123" s="109"/>
      <c r="G123" s="110"/>
    </row>
    <row r="124" spans="1:7">
      <c r="A124" s="109"/>
      <c r="B124" s="109"/>
      <c r="C124" s="109"/>
      <c r="D124" s="109"/>
      <c r="E124" s="109"/>
      <c r="F124" s="109"/>
      <c r="G124" s="110"/>
    </row>
    <row r="125" spans="1:7">
      <c r="A125" s="109"/>
      <c r="B125" s="109"/>
      <c r="C125" s="109"/>
      <c r="D125" s="109"/>
      <c r="E125" s="109"/>
      <c r="F125" s="109"/>
      <c r="G125" s="110"/>
    </row>
    <row r="126" spans="1:7">
      <c r="A126" s="109"/>
      <c r="B126" s="109"/>
      <c r="C126" s="109"/>
      <c r="D126" s="109"/>
      <c r="E126" s="109"/>
      <c r="F126" s="109"/>
      <c r="G126" s="110"/>
    </row>
    <row r="127" spans="1:7">
      <c r="A127" s="109"/>
      <c r="B127" s="109"/>
      <c r="C127" s="109"/>
      <c r="D127" s="109"/>
      <c r="E127" s="109"/>
      <c r="F127" s="109"/>
      <c r="G127" s="110"/>
    </row>
    <row r="128" spans="1:7">
      <c r="A128" s="109"/>
      <c r="B128" s="109"/>
      <c r="C128" s="109"/>
      <c r="D128" s="109"/>
      <c r="E128" s="109"/>
      <c r="F128" s="109"/>
      <c r="G128" s="110"/>
    </row>
    <row r="129" spans="1:7">
      <c r="A129" s="109"/>
      <c r="B129" s="109"/>
      <c r="C129" s="109"/>
      <c r="D129" s="109"/>
      <c r="E129" s="109"/>
      <c r="F129" s="109"/>
      <c r="G129" s="110"/>
    </row>
    <row r="130" spans="1:7">
      <c r="A130" s="109"/>
      <c r="B130" s="109"/>
      <c r="C130" s="109"/>
      <c r="D130" s="109"/>
      <c r="E130" s="109"/>
      <c r="F130" s="109"/>
      <c r="G130" s="110"/>
    </row>
    <row r="131" spans="1:7">
      <c r="A131" s="109"/>
      <c r="B131" s="109"/>
      <c r="C131" s="109"/>
      <c r="D131" s="109"/>
      <c r="E131" s="109"/>
      <c r="F131" s="109"/>
      <c r="G131" s="110"/>
    </row>
    <row r="132" spans="1:7">
      <c r="A132" s="109"/>
      <c r="B132" s="109"/>
      <c r="C132" s="109"/>
      <c r="D132" s="109"/>
      <c r="E132" s="109"/>
      <c r="F132" s="109"/>
      <c r="G132" s="110"/>
    </row>
    <row r="133" spans="1:7">
      <c r="A133" s="109"/>
      <c r="B133" s="109"/>
      <c r="C133" s="109"/>
      <c r="D133" s="109"/>
      <c r="E133" s="109"/>
      <c r="F133" s="109"/>
      <c r="G133" s="110"/>
    </row>
    <row r="134" spans="1:7">
      <c r="A134" s="109"/>
      <c r="B134" s="109"/>
      <c r="C134" s="109"/>
      <c r="D134" s="109"/>
      <c r="E134" s="109"/>
      <c r="F134" s="109"/>
      <c r="G134" s="110"/>
    </row>
    <row r="135" spans="1:7">
      <c r="A135" s="109"/>
      <c r="B135" s="109"/>
      <c r="C135" s="109"/>
      <c r="D135" s="109"/>
      <c r="E135" s="109"/>
      <c r="F135" s="109"/>
      <c r="G135" s="110"/>
    </row>
    <row r="136" spans="1:7">
      <c r="A136" s="109"/>
      <c r="B136" s="109"/>
      <c r="C136" s="109"/>
      <c r="D136" s="109"/>
      <c r="E136" s="109"/>
      <c r="F136" s="109"/>
      <c r="G136" s="110"/>
    </row>
    <row r="137" spans="1:7">
      <c r="A137" s="109"/>
      <c r="B137" s="109"/>
      <c r="C137" s="109"/>
      <c r="D137" s="109"/>
      <c r="E137" s="109"/>
      <c r="F137" s="109"/>
      <c r="G137" s="110"/>
    </row>
    <row r="138" spans="1:7">
      <c r="A138" s="109"/>
      <c r="B138" s="109"/>
      <c r="C138" s="109"/>
      <c r="D138" s="109"/>
      <c r="E138" s="109"/>
      <c r="F138" s="109"/>
      <c r="G138" s="110"/>
    </row>
    <row r="139" spans="1:7">
      <c r="A139" s="109"/>
      <c r="B139" s="109"/>
      <c r="C139" s="109"/>
      <c r="D139" s="109"/>
      <c r="E139" s="109"/>
      <c r="F139" s="109"/>
      <c r="G139" s="110"/>
    </row>
    <row r="140" spans="1:7">
      <c r="A140" s="109"/>
      <c r="B140" s="109"/>
      <c r="C140" s="109"/>
      <c r="D140" s="109"/>
      <c r="E140" s="109"/>
      <c r="F140" s="109"/>
      <c r="G140" s="110"/>
    </row>
    <row r="141" spans="1:7">
      <c r="A141" s="109"/>
      <c r="B141" s="109"/>
      <c r="C141" s="109"/>
      <c r="D141" s="109"/>
      <c r="E141" s="109"/>
      <c r="F141" s="109"/>
      <c r="G141" s="110"/>
    </row>
    <row r="142" spans="1:7">
      <c r="A142" s="109"/>
      <c r="B142" s="109"/>
      <c r="C142" s="109"/>
      <c r="D142" s="109"/>
      <c r="E142" s="109"/>
      <c r="F142" s="109"/>
      <c r="G142" s="110"/>
    </row>
    <row r="143" spans="1:7">
      <c r="A143" s="109"/>
      <c r="B143" s="109"/>
      <c r="C143" s="109"/>
      <c r="D143" s="109"/>
      <c r="E143" s="109"/>
      <c r="F143" s="109"/>
      <c r="G143" s="110"/>
    </row>
    <row r="144" spans="1:7">
      <c r="A144" s="109"/>
      <c r="B144" s="109"/>
      <c r="C144" s="109"/>
      <c r="D144" s="109"/>
      <c r="E144" s="109"/>
      <c r="F144" s="109"/>
      <c r="G144" s="110"/>
    </row>
    <row r="145" spans="1:7">
      <c r="A145" s="109"/>
      <c r="B145" s="109"/>
      <c r="C145" s="109"/>
      <c r="D145" s="109"/>
      <c r="E145" s="109"/>
      <c r="F145" s="109"/>
      <c r="G145" s="110"/>
    </row>
    <row r="146" spans="1:7">
      <c r="A146" s="109"/>
      <c r="B146" s="109"/>
      <c r="C146" s="109"/>
      <c r="D146" s="109"/>
      <c r="E146" s="109"/>
      <c r="F146" s="109"/>
      <c r="G146" s="110"/>
    </row>
    <row r="147" spans="1:7">
      <c r="A147" s="109"/>
      <c r="B147" s="109"/>
      <c r="C147" s="109"/>
      <c r="D147" s="109"/>
      <c r="E147" s="109"/>
      <c r="F147" s="109"/>
      <c r="G147" s="110"/>
    </row>
    <row r="148" spans="1:7">
      <c r="A148" s="109"/>
      <c r="B148" s="109"/>
      <c r="C148" s="109"/>
      <c r="D148" s="109"/>
      <c r="E148" s="109"/>
      <c r="F148" s="109"/>
      <c r="G148" s="110"/>
    </row>
    <row r="149" spans="1:7">
      <c r="A149" s="109"/>
      <c r="B149" s="109"/>
      <c r="C149" s="109"/>
      <c r="D149" s="109"/>
      <c r="E149" s="109"/>
      <c r="F149" s="109"/>
      <c r="G149" s="110"/>
    </row>
    <row r="150" spans="1:7">
      <c r="A150" s="109"/>
      <c r="B150" s="109"/>
      <c r="C150" s="109"/>
      <c r="D150" s="109"/>
      <c r="E150" s="109"/>
      <c r="F150" s="109"/>
      <c r="G150" s="110"/>
    </row>
    <row r="151" spans="1:7">
      <c r="A151" s="109"/>
      <c r="B151" s="109"/>
      <c r="C151" s="109"/>
      <c r="D151" s="109"/>
      <c r="E151" s="109"/>
      <c r="F151" s="109"/>
      <c r="G151" s="110"/>
    </row>
    <row r="152" spans="1:7">
      <c r="A152" s="109"/>
      <c r="B152" s="109"/>
      <c r="C152" s="109"/>
      <c r="D152" s="109"/>
      <c r="E152" s="109"/>
      <c r="F152" s="109"/>
      <c r="G152" s="110"/>
    </row>
    <row r="153" spans="1:7">
      <c r="A153" s="109"/>
      <c r="B153" s="109"/>
      <c r="C153" s="109"/>
      <c r="D153" s="109"/>
      <c r="E153" s="109"/>
      <c r="F153" s="109"/>
      <c r="G153" s="110"/>
    </row>
    <row r="154" spans="1:7">
      <c r="A154" s="109"/>
      <c r="B154" s="109"/>
      <c r="C154" s="109"/>
      <c r="D154" s="109"/>
      <c r="E154" s="109"/>
      <c r="F154" s="109"/>
      <c r="G154" s="110"/>
    </row>
    <row r="155" spans="1:7">
      <c r="A155" s="109"/>
      <c r="B155" s="109"/>
      <c r="C155" s="109"/>
      <c r="D155" s="109"/>
      <c r="E155" s="109"/>
      <c r="F155" s="109"/>
      <c r="G155" s="110"/>
    </row>
    <row r="156" spans="1:7">
      <c r="A156" s="109"/>
      <c r="B156" s="109"/>
      <c r="C156" s="109"/>
      <c r="D156" s="109"/>
      <c r="E156" s="109"/>
      <c r="F156" s="109"/>
      <c r="G156" s="110"/>
    </row>
    <row r="157" spans="1:7">
      <c r="A157" s="109"/>
      <c r="B157" s="109"/>
      <c r="C157" s="109"/>
      <c r="D157" s="109"/>
      <c r="E157" s="109"/>
      <c r="F157" s="109"/>
      <c r="G157" s="110"/>
    </row>
    <row r="158" spans="1:7">
      <c r="A158" s="109"/>
      <c r="B158" s="109"/>
      <c r="C158" s="109"/>
      <c r="D158" s="109"/>
      <c r="E158" s="109"/>
      <c r="F158" s="109"/>
      <c r="G158" s="110"/>
    </row>
    <row r="159" spans="1:7">
      <c r="A159" s="109"/>
      <c r="B159" s="109"/>
      <c r="C159" s="109"/>
      <c r="D159" s="109"/>
      <c r="E159" s="109"/>
      <c r="F159" s="109"/>
      <c r="G159" s="110"/>
    </row>
    <row r="160" spans="1:7">
      <c r="A160" s="109"/>
      <c r="B160" s="109"/>
      <c r="C160" s="109"/>
      <c r="D160" s="109"/>
      <c r="E160" s="109"/>
      <c r="F160" s="109"/>
      <c r="G160" s="110"/>
    </row>
    <row r="161" spans="1:7">
      <c r="A161" s="109"/>
      <c r="B161" s="109"/>
      <c r="C161" s="109"/>
      <c r="D161" s="109"/>
      <c r="E161" s="109"/>
      <c r="F161" s="109"/>
      <c r="G161" s="110"/>
    </row>
    <row r="162" spans="1:7">
      <c r="A162" s="109"/>
      <c r="B162" s="109"/>
      <c r="C162" s="109"/>
      <c r="D162" s="109"/>
      <c r="E162" s="109"/>
      <c r="F162" s="109"/>
      <c r="G162" s="110"/>
    </row>
    <row r="163" spans="1:7">
      <c r="A163" s="109"/>
      <c r="B163" s="109"/>
      <c r="C163" s="109"/>
      <c r="D163" s="109"/>
      <c r="E163" s="109"/>
      <c r="F163" s="109"/>
      <c r="G163" s="110"/>
    </row>
    <row r="164" spans="1:7">
      <c r="A164" s="109"/>
      <c r="B164" s="109"/>
      <c r="C164" s="109"/>
      <c r="D164" s="109"/>
      <c r="E164" s="109"/>
      <c r="F164" s="109"/>
      <c r="G164" s="110"/>
    </row>
    <row r="165" spans="1:7">
      <c r="A165" s="109"/>
      <c r="B165" s="109"/>
      <c r="C165" s="109"/>
      <c r="D165" s="109"/>
      <c r="E165" s="109"/>
      <c r="F165" s="109"/>
      <c r="G165" s="110"/>
    </row>
    <row r="166" spans="1:7">
      <c r="A166" s="109"/>
      <c r="B166" s="109"/>
      <c r="C166" s="109"/>
      <c r="E166" s="109"/>
      <c r="F166" s="109"/>
      <c r="G166" s="110"/>
    </row>
    <row r="167" spans="1:7">
      <c r="A167" s="109"/>
      <c r="B167" s="109"/>
      <c r="C167" s="109"/>
      <c r="E167" s="109"/>
      <c r="F167" s="109"/>
      <c r="G167" s="110"/>
    </row>
    <row r="168" spans="1:7">
      <c r="A168" s="109"/>
      <c r="B168" s="109"/>
      <c r="C168" s="109"/>
      <c r="E168" s="109"/>
      <c r="F168" s="109"/>
      <c r="G168" s="110"/>
    </row>
    <row r="169" spans="1:7">
      <c r="A169" s="109"/>
      <c r="B169" s="109"/>
      <c r="C169" s="109"/>
      <c r="E169" s="109"/>
      <c r="F169" s="109"/>
      <c r="G169" s="110"/>
    </row>
    <row r="170" spans="1:7">
      <c r="A170" s="109"/>
      <c r="B170" s="109"/>
      <c r="C170" s="109"/>
      <c r="E170" s="109"/>
      <c r="F170" s="109"/>
      <c r="G170" s="110"/>
    </row>
    <row r="171" spans="1:7">
      <c r="A171" s="109"/>
      <c r="B171" s="109"/>
      <c r="C171" s="109"/>
      <c r="E171" s="109"/>
      <c r="F171" s="109"/>
      <c r="G171" s="110"/>
    </row>
    <row r="172" spans="1:7">
      <c r="A172" s="109"/>
      <c r="B172" s="109"/>
      <c r="C172" s="109"/>
      <c r="E172" s="109"/>
      <c r="F172" s="109"/>
      <c r="G172" s="110"/>
    </row>
    <row r="173" spans="1:7">
      <c r="A173" s="109"/>
      <c r="B173" s="109"/>
      <c r="C173" s="109"/>
      <c r="E173" s="109"/>
      <c r="F173" s="109"/>
      <c r="G173" s="110"/>
    </row>
    <row r="174" spans="1:7">
      <c r="A174" s="109"/>
      <c r="B174" s="109"/>
      <c r="C174" s="109"/>
      <c r="E174" s="109"/>
      <c r="F174" s="109"/>
      <c r="G174" s="110"/>
    </row>
    <row r="175" spans="1:7">
      <c r="A175" s="109"/>
      <c r="B175" s="109"/>
      <c r="C175" s="109"/>
      <c r="E175" s="109"/>
      <c r="F175" s="109"/>
      <c r="G175" s="110"/>
    </row>
    <row r="176" spans="1:7">
      <c r="A176" s="109"/>
      <c r="B176" s="109"/>
      <c r="C176" s="109"/>
      <c r="E176" s="109"/>
      <c r="F176" s="109"/>
      <c r="G176" s="110"/>
    </row>
    <row r="177" spans="1:7">
      <c r="A177" s="109"/>
      <c r="B177" s="109"/>
      <c r="C177" s="109"/>
      <c r="E177" s="109"/>
      <c r="F177" s="109"/>
      <c r="G177" s="110"/>
    </row>
    <row r="178" spans="1:7">
      <c r="A178" s="109"/>
      <c r="B178" s="109"/>
      <c r="C178" s="109"/>
      <c r="E178" s="109"/>
      <c r="F178" s="109"/>
      <c r="G178" s="110"/>
    </row>
    <row r="179" spans="1:7">
      <c r="A179" s="109"/>
      <c r="B179" s="109"/>
      <c r="C179" s="109"/>
      <c r="E179" s="109"/>
      <c r="F179" s="109"/>
      <c r="G179" s="110"/>
    </row>
    <row r="180" spans="1:7">
      <c r="A180" s="109"/>
      <c r="B180" s="109"/>
      <c r="C180" s="109"/>
      <c r="E180" s="109"/>
      <c r="F180" s="109"/>
      <c r="G180" s="110"/>
    </row>
    <row r="181" spans="1:7">
      <c r="A181" s="109"/>
      <c r="B181" s="109"/>
      <c r="C181" s="109"/>
      <c r="E181" s="109"/>
      <c r="F181" s="109"/>
      <c r="G181" s="110"/>
    </row>
    <row r="182" spans="1:7">
      <c r="A182" s="109"/>
      <c r="B182" s="109"/>
      <c r="C182" s="109"/>
      <c r="E182" s="109"/>
      <c r="F182" s="109"/>
      <c r="G182" s="110"/>
    </row>
    <row r="183" spans="1:7">
      <c r="A183" s="109"/>
      <c r="B183" s="109"/>
      <c r="C183" s="109"/>
      <c r="E183" s="109"/>
      <c r="F183" s="109"/>
      <c r="G183" s="110"/>
    </row>
    <row r="184" spans="1:7">
      <c r="A184" s="109"/>
      <c r="B184" s="109"/>
      <c r="C184" s="109"/>
      <c r="E184" s="109"/>
      <c r="F184" s="109"/>
      <c r="G184" s="110"/>
    </row>
    <row r="185" spans="1:7">
      <c r="A185" s="109"/>
      <c r="B185" s="109"/>
      <c r="C185" s="109"/>
      <c r="E185" s="109"/>
      <c r="F185" s="109"/>
      <c r="G185" s="110"/>
    </row>
    <row r="186" spans="1:7">
      <c r="A186" s="109"/>
      <c r="B186" s="109"/>
      <c r="C186" s="109"/>
      <c r="E186" s="109"/>
      <c r="F186" s="109"/>
      <c r="G186" s="110"/>
    </row>
    <row r="187" spans="1:7">
      <c r="A187" s="109"/>
      <c r="B187" s="109"/>
      <c r="C187" s="109"/>
      <c r="E187" s="109"/>
      <c r="F187" s="109"/>
      <c r="G187" s="110"/>
    </row>
    <row r="188" spans="1:7">
      <c r="A188" s="109"/>
      <c r="B188" s="109"/>
      <c r="C188" s="109"/>
      <c r="E188" s="109"/>
      <c r="F188" s="109"/>
      <c r="G188" s="110"/>
    </row>
    <row r="189" spans="1:7">
      <c r="A189" s="109"/>
      <c r="B189" s="109"/>
      <c r="C189" s="109"/>
      <c r="E189" s="109"/>
      <c r="F189" s="109"/>
      <c r="G189" s="110"/>
    </row>
    <row r="190" spans="1:7">
      <c r="A190" s="109"/>
      <c r="B190" s="109"/>
      <c r="C190" s="109"/>
      <c r="E190" s="109"/>
      <c r="F190" s="109"/>
      <c r="G190" s="110"/>
    </row>
    <row r="191" spans="1:7">
      <c r="A191" s="109"/>
      <c r="B191" s="109"/>
      <c r="C191" s="109"/>
      <c r="E191" s="109"/>
      <c r="F191" s="109"/>
      <c r="G191" s="110"/>
    </row>
    <row r="192" spans="1:7">
      <c r="A192" s="109"/>
      <c r="B192" s="109"/>
      <c r="C192" s="109"/>
      <c r="E192" s="109"/>
      <c r="F192" s="109"/>
      <c r="G192" s="110"/>
    </row>
    <row r="193" spans="1:7">
      <c r="A193" s="109"/>
      <c r="B193" s="109"/>
      <c r="C193" s="109"/>
      <c r="E193" s="109"/>
      <c r="F193" s="109"/>
      <c r="G193" s="110"/>
    </row>
    <row r="194" spans="1:7">
      <c r="A194" s="109"/>
      <c r="B194" s="109"/>
      <c r="C194" s="109"/>
      <c r="E194" s="109"/>
      <c r="F194" s="109"/>
      <c r="G194" s="110"/>
    </row>
    <row r="195" spans="1:7">
      <c r="A195" s="109"/>
      <c r="B195" s="109"/>
      <c r="C195" s="109"/>
      <c r="E195" s="109"/>
      <c r="F195" s="109"/>
      <c r="G195" s="110"/>
    </row>
    <row r="196" spans="1:7">
      <c r="A196" s="109"/>
      <c r="B196" s="109"/>
      <c r="C196" s="109"/>
      <c r="E196" s="109"/>
      <c r="F196" s="109"/>
      <c r="G196" s="110"/>
    </row>
    <row r="197" spans="1:7">
      <c r="A197" s="109"/>
      <c r="B197" s="109"/>
      <c r="C197" s="109"/>
      <c r="E197" s="109"/>
      <c r="F197" s="109"/>
      <c r="G197" s="110"/>
    </row>
    <row r="198" spans="1:7">
      <c r="A198" s="109"/>
      <c r="B198" s="109"/>
      <c r="C198" s="109"/>
      <c r="E198" s="109"/>
      <c r="F198" s="109"/>
      <c r="G198" s="110"/>
    </row>
    <row r="199" spans="1:7">
      <c r="A199" s="109"/>
      <c r="B199" s="109"/>
      <c r="C199" s="109"/>
      <c r="E199" s="109"/>
      <c r="F199" s="109"/>
      <c r="G199" s="110"/>
    </row>
    <row r="200" spans="1:7">
      <c r="A200" s="109"/>
      <c r="B200" s="109"/>
      <c r="C200" s="109"/>
      <c r="E200" s="109"/>
      <c r="F200" s="109"/>
      <c r="G200" s="110"/>
    </row>
    <row r="201" spans="1:7">
      <c r="A201" s="109"/>
      <c r="B201" s="109"/>
      <c r="C201" s="109"/>
      <c r="E201" s="109"/>
      <c r="F201" s="109"/>
      <c r="G201" s="110"/>
    </row>
    <row r="202" spans="1:7">
      <c r="A202" s="109"/>
      <c r="B202" s="109"/>
      <c r="C202" s="109"/>
      <c r="E202" s="109"/>
      <c r="F202" s="109"/>
      <c r="G202" s="110"/>
    </row>
    <row r="203" spans="1:7">
      <c r="A203" s="109"/>
      <c r="B203" s="109"/>
      <c r="C203" s="109"/>
      <c r="E203" s="109"/>
      <c r="F203" s="109"/>
      <c r="G203" s="110"/>
    </row>
    <row r="204" spans="1:7">
      <c r="A204" s="109"/>
      <c r="B204" s="109"/>
      <c r="C204" s="109"/>
      <c r="E204" s="109"/>
      <c r="F204" s="109"/>
      <c r="G204" s="110"/>
    </row>
    <row r="205" spans="1:7">
      <c r="A205" s="109"/>
      <c r="B205" s="109"/>
      <c r="C205" s="109"/>
      <c r="E205" s="109"/>
      <c r="F205" s="109"/>
      <c r="G205" s="110"/>
    </row>
    <row r="206" spans="1:7">
      <c r="A206" s="109"/>
      <c r="B206" s="109"/>
      <c r="C206" s="109"/>
      <c r="E206" s="109"/>
      <c r="F206" s="109"/>
      <c r="G206" s="110"/>
    </row>
    <row r="207" spans="1:7">
      <c r="A207" s="109"/>
      <c r="B207" s="109"/>
      <c r="C207" s="109"/>
      <c r="E207" s="109"/>
      <c r="F207" s="109"/>
      <c r="G207" s="110"/>
    </row>
    <row r="208" spans="1:7">
      <c r="A208" s="109"/>
      <c r="B208" s="109"/>
      <c r="C208" s="109"/>
      <c r="E208" s="109"/>
      <c r="F208" s="109"/>
      <c r="G208" s="110"/>
    </row>
    <row r="209" spans="1:7">
      <c r="A209" s="109"/>
      <c r="B209" s="109"/>
      <c r="C209" s="109"/>
      <c r="E209" s="109"/>
      <c r="F209" s="109"/>
      <c r="G209" s="110"/>
    </row>
    <row r="210" spans="1:7">
      <c r="A210" s="109"/>
      <c r="B210" s="109"/>
      <c r="C210" s="109"/>
      <c r="E210" s="109"/>
      <c r="F210" s="109"/>
      <c r="G210" s="110"/>
    </row>
    <row r="211" spans="1:7">
      <c r="A211" s="109"/>
      <c r="B211" s="109"/>
      <c r="C211" s="109"/>
      <c r="E211" s="109"/>
      <c r="F211" s="109"/>
      <c r="G211" s="110"/>
    </row>
    <row r="212" spans="1:7">
      <c r="A212" s="109"/>
      <c r="B212" s="109"/>
      <c r="C212" s="109"/>
      <c r="E212" s="109"/>
      <c r="F212" s="109"/>
      <c r="G212" s="110"/>
    </row>
    <row r="213" spans="1:7">
      <c r="A213" s="109"/>
      <c r="B213" s="109"/>
      <c r="C213" s="109"/>
      <c r="E213" s="109"/>
      <c r="F213" s="109"/>
      <c r="G213" s="110"/>
    </row>
    <row r="214" spans="1:7">
      <c r="A214" s="109"/>
      <c r="B214" s="109"/>
      <c r="C214" s="109"/>
      <c r="E214" s="109"/>
      <c r="F214" s="109"/>
      <c r="G214" s="110"/>
    </row>
    <row r="215" spans="1:7">
      <c r="A215" s="109"/>
      <c r="B215" s="109"/>
      <c r="C215" s="109"/>
      <c r="E215" s="109"/>
      <c r="F215" s="109"/>
      <c r="G215" s="110"/>
    </row>
    <row r="216" spans="1:7">
      <c r="A216" s="109"/>
      <c r="B216" s="109"/>
      <c r="C216" s="109"/>
      <c r="E216" s="109"/>
      <c r="F216" s="109"/>
      <c r="G216" s="110"/>
    </row>
    <row r="217" spans="1:7">
      <c r="A217" s="109"/>
      <c r="B217" s="109"/>
      <c r="C217" s="109"/>
      <c r="E217" s="109"/>
      <c r="F217" s="109"/>
      <c r="G217" s="110"/>
    </row>
    <row r="218" spans="1:7">
      <c r="A218" s="109"/>
      <c r="B218" s="109"/>
      <c r="C218" s="109"/>
      <c r="E218" s="109"/>
      <c r="F218" s="109"/>
      <c r="G218" s="110"/>
    </row>
    <row r="219" spans="1:7">
      <c r="A219" s="109"/>
      <c r="B219" s="109"/>
      <c r="C219" s="109"/>
      <c r="E219" s="109"/>
      <c r="F219" s="109"/>
      <c r="G219" s="110"/>
    </row>
    <row r="220" spans="1:7">
      <c r="A220" s="109"/>
      <c r="B220" s="109"/>
      <c r="C220" s="109"/>
      <c r="E220" s="109"/>
      <c r="F220" s="109"/>
      <c r="G220" s="110"/>
    </row>
    <row r="221" spans="1:7">
      <c r="A221" s="109"/>
      <c r="B221" s="109"/>
      <c r="C221" s="109"/>
      <c r="E221" s="109"/>
      <c r="F221" s="109"/>
      <c r="G221" s="110"/>
    </row>
    <row r="222" spans="1:7">
      <c r="A222" s="109"/>
      <c r="B222" s="109"/>
      <c r="C222" s="109"/>
      <c r="E222" s="109"/>
      <c r="F222" s="109"/>
      <c r="G222" s="110"/>
    </row>
    <row r="223" spans="1:7">
      <c r="A223" s="109"/>
      <c r="B223" s="109"/>
      <c r="C223" s="109"/>
      <c r="E223" s="109"/>
      <c r="F223" s="109"/>
      <c r="G223" s="110"/>
    </row>
    <row r="224" spans="1:7">
      <c r="A224" s="109"/>
      <c r="B224" s="109"/>
      <c r="C224" s="109"/>
      <c r="E224" s="109"/>
      <c r="F224" s="109"/>
      <c r="G224" s="110"/>
    </row>
    <row r="225" spans="1:7">
      <c r="A225" s="109"/>
      <c r="B225" s="109"/>
      <c r="C225" s="109"/>
      <c r="E225" s="109"/>
      <c r="F225" s="109"/>
      <c r="G225" s="110"/>
    </row>
    <row r="226" spans="1:7">
      <c r="A226" s="109"/>
      <c r="B226" s="109"/>
      <c r="C226" s="109"/>
      <c r="E226" s="109"/>
      <c r="F226" s="109"/>
      <c r="G226" s="110"/>
    </row>
    <row r="227" spans="1:7">
      <c r="A227" s="109"/>
      <c r="B227" s="109"/>
      <c r="C227" s="109"/>
      <c r="E227" s="109"/>
      <c r="F227" s="109"/>
      <c r="G227" s="110"/>
    </row>
    <row r="228" spans="1:7">
      <c r="A228" s="109"/>
      <c r="B228" s="109"/>
      <c r="C228" s="109"/>
      <c r="E228" s="109"/>
      <c r="F228" s="109"/>
      <c r="G228" s="110"/>
    </row>
    <row r="229" spans="1:7">
      <c r="A229" s="109"/>
      <c r="B229" s="109"/>
      <c r="C229" s="109"/>
      <c r="E229" s="109"/>
      <c r="F229" s="109"/>
      <c r="G229" s="110"/>
    </row>
    <row r="230" spans="1:7">
      <c r="A230" s="109"/>
      <c r="B230" s="109"/>
      <c r="C230" s="109"/>
      <c r="E230" s="109"/>
      <c r="F230" s="109"/>
      <c r="G230" s="110"/>
    </row>
    <row r="231" spans="1:7">
      <c r="A231" s="109"/>
      <c r="B231" s="109"/>
      <c r="C231" s="109"/>
      <c r="E231" s="109"/>
      <c r="F231" s="109"/>
      <c r="G231" s="110"/>
    </row>
    <row r="232" spans="1:7">
      <c r="A232" s="109"/>
      <c r="B232" s="109"/>
      <c r="C232" s="109"/>
      <c r="E232" s="109"/>
      <c r="F232" s="109"/>
      <c r="G232" s="110"/>
    </row>
    <row r="233" spans="1:7">
      <c r="A233" s="109"/>
      <c r="B233" s="109"/>
      <c r="C233" s="109"/>
      <c r="E233" s="109"/>
      <c r="F233" s="109"/>
      <c r="G233" s="110"/>
    </row>
    <row r="234" spans="1:7">
      <c r="A234" s="109"/>
      <c r="B234" s="109"/>
      <c r="C234" s="109"/>
      <c r="E234" s="109"/>
      <c r="F234" s="109"/>
      <c r="G234" s="110"/>
    </row>
    <row r="235" spans="1:7">
      <c r="A235" s="109"/>
      <c r="B235" s="109"/>
      <c r="C235" s="109"/>
      <c r="E235" s="109"/>
      <c r="F235" s="109"/>
      <c r="G235" s="110"/>
    </row>
    <row r="236" spans="1:7">
      <c r="A236" s="109"/>
      <c r="B236" s="109"/>
      <c r="C236" s="109"/>
      <c r="E236" s="109"/>
      <c r="F236" s="109"/>
      <c r="G236" s="110"/>
    </row>
    <row r="237" spans="1:7">
      <c r="A237" s="109"/>
      <c r="B237" s="109"/>
      <c r="C237" s="109"/>
      <c r="E237" s="109"/>
      <c r="F237" s="109"/>
      <c r="G237" s="110"/>
    </row>
    <row r="238" spans="1:7">
      <c r="A238" s="109"/>
      <c r="B238" s="109"/>
      <c r="C238" s="109"/>
      <c r="E238" s="109"/>
      <c r="F238" s="109"/>
      <c r="G238" s="110"/>
    </row>
    <row r="239" spans="1:7">
      <c r="A239" s="109"/>
      <c r="B239" s="109"/>
      <c r="C239" s="109"/>
      <c r="E239" s="109"/>
      <c r="F239" s="109"/>
      <c r="G239" s="110"/>
    </row>
    <row r="240" spans="1:7">
      <c r="A240" s="109"/>
      <c r="B240" s="109"/>
      <c r="C240" s="109"/>
      <c r="E240" s="109"/>
      <c r="F240" s="109"/>
      <c r="G240" s="110"/>
    </row>
    <row r="241" spans="1:7">
      <c r="A241" s="109"/>
      <c r="B241" s="109"/>
      <c r="C241" s="109"/>
      <c r="E241" s="109"/>
      <c r="F241" s="109"/>
      <c r="G241" s="110"/>
    </row>
    <row r="242" spans="1:7">
      <c r="A242" s="109"/>
      <c r="B242" s="109"/>
      <c r="C242" s="109"/>
      <c r="E242" s="109"/>
      <c r="F242" s="109"/>
      <c r="G242" s="110"/>
    </row>
    <row r="243" spans="1:7">
      <c r="A243" s="109"/>
      <c r="B243" s="109"/>
      <c r="C243" s="109"/>
      <c r="E243" s="109"/>
      <c r="F243" s="109"/>
      <c r="G243" s="110"/>
    </row>
    <row r="244" spans="1:7">
      <c r="A244" s="109"/>
      <c r="B244" s="109"/>
      <c r="C244" s="109"/>
      <c r="E244" s="109"/>
      <c r="F244" s="109"/>
      <c r="G244" s="110"/>
    </row>
    <row r="245" spans="1:7">
      <c r="A245" s="109"/>
      <c r="B245" s="109"/>
      <c r="C245" s="109"/>
      <c r="E245" s="109"/>
      <c r="F245" s="109"/>
      <c r="G245" s="110"/>
    </row>
    <row r="246" spans="1:7">
      <c r="A246" s="109"/>
      <c r="B246" s="109"/>
      <c r="C246" s="109"/>
      <c r="E246" s="109"/>
      <c r="F246" s="109"/>
      <c r="G246" s="110"/>
    </row>
    <row r="247" spans="1:7">
      <c r="A247" s="109"/>
      <c r="B247" s="109"/>
      <c r="C247" s="109"/>
      <c r="E247" s="109"/>
      <c r="F247" s="109"/>
      <c r="G247" s="110"/>
    </row>
    <row r="248" spans="1:7">
      <c r="A248" s="109"/>
      <c r="B248" s="109"/>
      <c r="C248" s="109"/>
      <c r="E248" s="109"/>
      <c r="F248" s="109"/>
      <c r="G248" s="110"/>
    </row>
    <row r="249" spans="1:7">
      <c r="A249" s="109"/>
      <c r="B249" s="109"/>
      <c r="C249" s="109"/>
      <c r="E249" s="109"/>
      <c r="F249" s="109"/>
      <c r="G249" s="110"/>
    </row>
    <row r="250" spans="1:7">
      <c r="A250" s="109"/>
      <c r="B250" s="109"/>
      <c r="C250" s="109"/>
      <c r="E250" s="109"/>
      <c r="F250" s="109"/>
      <c r="G250" s="110"/>
    </row>
    <row r="251" spans="1:7">
      <c r="A251" s="109"/>
      <c r="B251" s="109"/>
      <c r="C251" s="109"/>
      <c r="E251" s="109"/>
      <c r="F251" s="109"/>
      <c r="G251" s="110"/>
    </row>
    <row r="252" spans="1:7">
      <c r="A252" s="109"/>
      <c r="B252" s="109"/>
      <c r="C252" s="109"/>
      <c r="E252" s="109"/>
      <c r="F252" s="109"/>
      <c r="G252" s="110"/>
    </row>
    <row r="253" spans="1:7">
      <c r="A253" s="109"/>
      <c r="B253" s="109"/>
      <c r="C253" s="109"/>
      <c r="E253" s="109"/>
      <c r="F253" s="109"/>
      <c r="G253" s="110"/>
    </row>
    <row r="254" spans="1:7">
      <c r="A254" s="109"/>
      <c r="B254" s="109"/>
      <c r="C254" s="109"/>
      <c r="E254" s="109"/>
      <c r="F254" s="109"/>
      <c r="G254" s="110"/>
    </row>
    <row r="255" spans="1:7">
      <c r="A255" s="109"/>
      <c r="B255" s="109"/>
      <c r="C255" s="109"/>
      <c r="E255" s="109"/>
      <c r="F255" s="109"/>
      <c r="G255" s="110"/>
    </row>
    <row r="256" spans="1:7">
      <c r="A256" s="109"/>
      <c r="B256" s="109"/>
      <c r="C256" s="109"/>
      <c r="E256" s="109"/>
      <c r="F256" s="109"/>
      <c r="G256" s="110"/>
    </row>
    <row r="257" spans="1:7">
      <c r="A257" s="109"/>
      <c r="B257" s="109"/>
      <c r="C257" s="109"/>
      <c r="E257" s="109"/>
      <c r="F257" s="109"/>
      <c r="G257" s="110"/>
    </row>
    <row r="258" spans="1:7">
      <c r="A258" s="109"/>
      <c r="B258" s="109"/>
      <c r="C258" s="109"/>
      <c r="E258" s="109"/>
      <c r="F258" s="109"/>
      <c r="G258" s="110"/>
    </row>
    <row r="259" spans="1:7">
      <c r="A259" s="109"/>
      <c r="B259" s="109"/>
      <c r="C259" s="109"/>
      <c r="E259" s="109"/>
      <c r="F259" s="109"/>
      <c r="G259" s="110"/>
    </row>
    <row r="260" spans="1:7">
      <c r="A260" s="109"/>
      <c r="B260" s="109"/>
      <c r="C260" s="109"/>
      <c r="E260" s="109"/>
      <c r="F260" s="109"/>
      <c r="G260" s="110"/>
    </row>
    <row r="261" spans="1:7">
      <c r="A261" s="109"/>
      <c r="B261" s="109"/>
      <c r="C261" s="109"/>
      <c r="E261" s="109"/>
      <c r="F261" s="109"/>
      <c r="G261" s="110"/>
    </row>
    <row r="262" spans="1:7">
      <c r="A262" s="109"/>
      <c r="B262" s="109"/>
      <c r="C262" s="109"/>
      <c r="E262" s="109"/>
      <c r="F262" s="109"/>
      <c r="G262" s="110"/>
    </row>
    <row r="263" spans="1:7">
      <c r="A263" s="109"/>
      <c r="B263" s="109"/>
      <c r="C263" s="109"/>
      <c r="E263" s="109"/>
      <c r="F263" s="109"/>
      <c r="G263" s="110"/>
    </row>
    <row r="264" spans="1:7">
      <c r="A264" s="109"/>
      <c r="B264" s="109"/>
      <c r="C264" s="109"/>
      <c r="E264" s="109"/>
      <c r="F264" s="109"/>
      <c r="G264" s="110"/>
    </row>
    <row r="265" spans="1:7">
      <c r="A265" s="109"/>
      <c r="B265" s="109"/>
      <c r="C265" s="109"/>
      <c r="E265" s="109"/>
      <c r="F265" s="109"/>
      <c r="G265" s="110"/>
    </row>
    <row r="266" spans="1:7">
      <c r="A266" s="109"/>
      <c r="B266" s="109"/>
      <c r="C266" s="109"/>
      <c r="E266" s="109"/>
      <c r="F266" s="109"/>
      <c r="G266" s="110"/>
    </row>
    <row r="267" spans="1:7">
      <c r="A267" s="109"/>
      <c r="B267" s="109"/>
      <c r="C267" s="109"/>
      <c r="E267" s="109"/>
      <c r="F267" s="109"/>
      <c r="G267" s="110"/>
    </row>
    <row r="268" spans="1:7">
      <c r="A268" s="109"/>
      <c r="B268" s="109"/>
      <c r="C268" s="109"/>
      <c r="E268" s="109"/>
      <c r="F268" s="109"/>
      <c r="G268" s="110"/>
    </row>
    <row r="269" spans="1:7">
      <c r="A269" s="109"/>
      <c r="B269" s="109"/>
      <c r="C269" s="109"/>
      <c r="E269" s="109"/>
      <c r="F269" s="109"/>
      <c r="G269" s="110"/>
    </row>
    <row r="270" spans="1:7">
      <c r="A270" s="109"/>
      <c r="B270" s="109"/>
      <c r="C270" s="109"/>
      <c r="E270" s="109"/>
      <c r="F270" s="109"/>
      <c r="G270" s="110"/>
    </row>
    <row r="271" spans="1:7">
      <c r="A271" s="109"/>
      <c r="B271" s="109"/>
      <c r="C271" s="109"/>
      <c r="E271" s="109"/>
      <c r="F271" s="109"/>
      <c r="G271" s="110"/>
    </row>
    <row r="272" spans="1:7">
      <c r="A272" s="109"/>
      <c r="B272" s="109"/>
      <c r="C272" s="109"/>
      <c r="E272" s="109"/>
      <c r="F272" s="109"/>
      <c r="G272" s="110"/>
    </row>
    <row r="273" spans="1:7">
      <c r="A273" s="109"/>
      <c r="B273" s="109"/>
      <c r="C273" s="109"/>
      <c r="E273" s="109"/>
      <c r="F273" s="109"/>
      <c r="G273" s="110"/>
    </row>
    <row r="274" spans="1:7">
      <c r="A274" s="109"/>
      <c r="B274" s="109"/>
      <c r="C274" s="109"/>
      <c r="E274" s="109"/>
      <c r="F274" s="109"/>
      <c r="G274" s="110"/>
    </row>
    <row r="275" spans="1:7">
      <c r="A275" s="109"/>
      <c r="B275" s="109"/>
      <c r="C275" s="109"/>
      <c r="E275" s="109"/>
      <c r="F275" s="109"/>
      <c r="G275" s="110"/>
    </row>
    <row r="276" spans="1:7">
      <c r="A276" s="109"/>
      <c r="B276" s="109"/>
      <c r="C276" s="109"/>
      <c r="E276" s="109"/>
      <c r="F276" s="109"/>
      <c r="G276" s="110"/>
    </row>
    <row r="277" spans="1:7">
      <c r="A277" s="109"/>
      <c r="B277" s="109"/>
      <c r="C277" s="109"/>
      <c r="E277" s="109"/>
      <c r="F277" s="109"/>
      <c r="G277" s="110"/>
    </row>
    <row r="278" spans="1:7">
      <c r="A278" s="109"/>
      <c r="B278" s="109"/>
      <c r="C278" s="109"/>
      <c r="E278" s="109"/>
      <c r="F278" s="109"/>
      <c r="G278" s="110"/>
    </row>
    <row r="279" spans="1:7">
      <c r="A279" s="109"/>
      <c r="B279" s="109"/>
      <c r="C279" s="109"/>
      <c r="E279" s="109"/>
      <c r="F279" s="109"/>
      <c r="G279" s="110"/>
    </row>
    <row r="280" spans="1:7">
      <c r="A280" s="109"/>
      <c r="B280" s="109"/>
      <c r="C280" s="109"/>
      <c r="E280" s="109"/>
      <c r="F280" s="109"/>
      <c r="G280" s="110"/>
    </row>
    <row r="281" spans="1:7">
      <c r="A281" s="109"/>
      <c r="B281" s="109"/>
      <c r="C281" s="109"/>
      <c r="E281" s="109"/>
      <c r="F281" s="109"/>
      <c r="G281" s="110"/>
    </row>
    <row r="282" spans="1:7">
      <c r="A282" s="109"/>
      <c r="B282" s="109"/>
      <c r="C282" s="109"/>
      <c r="E282" s="109"/>
      <c r="F282" s="109"/>
      <c r="G282" s="110"/>
    </row>
    <row r="283" spans="1:7">
      <c r="A283" s="109"/>
      <c r="B283" s="109"/>
      <c r="C283" s="109"/>
      <c r="E283" s="109"/>
      <c r="F283" s="109"/>
      <c r="G283" s="110"/>
    </row>
    <row r="284" spans="1:7">
      <c r="A284" s="109"/>
      <c r="B284" s="109"/>
      <c r="C284" s="109"/>
      <c r="E284" s="109"/>
      <c r="F284" s="109"/>
      <c r="G284" s="110"/>
    </row>
    <row r="285" spans="1:7">
      <c r="A285" s="109"/>
      <c r="B285" s="109"/>
      <c r="C285" s="109"/>
      <c r="E285" s="109"/>
      <c r="F285" s="109"/>
      <c r="G285" s="110"/>
    </row>
    <row r="286" spans="1:7">
      <c r="A286" s="109"/>
      <c r="B286" s="109"/>
      <c r="C286" s="109"/>
      <c r="E286" s="109"/>
      <c r="F286" s="109"/>
      <c r="G286" s="110"/>
    </row>
    <row r="287" spans="1:7">
      <c r="A287" s="109"/>
      <c r="B287" s="109"/>
      <c r="C287" s="109"/>
      <c r="E287" s="109"/>
      <c r="F287" s="109"/>
      <c r="G287" s="110"/>
    </row>
    <row r="288" spans="1:7">
      <c r="A288" s="109"/>
      <c r="B288" s="109"/>
      <c r="C288" s="109"/>
      <c r="E288" s="109"/>
      <c r="F288" s="109"/>
      <c r="G288" s="110"/>
    </row>
    <row r="289" spans="1:7">
      <c r="A289" s="109"/>
      <c r="B289" s="109"/>
      <c r="C289" s="109"/>
      <c r="E289" s="109"/>
      <c r="F289" s="109"/>
      <c r="G289" s="110"/>
    </row>
    <row r="290" spans="1:7">
      <c r="A290" s="109"/>
      <c r="B290" s="109"/>
      <c r="C290" s="109"/>
      <c r="E290" s="109"/>
      <c r="F290" s="109"/>
      <c r="G290" s="110"/>
    </row>
    <row r="291" spans="1:7">
      <c r="A291" s="109"/>
      <c r="B291" s="109"/>
      <c r="C291" s="109"/>
      <c r="E291" s="109"/>
      <c r="F291" s="109"/>
      <c r="G291" s="110"/>
    </row>
    <row r="292" spans="1:7">
      <c r="A292" s="109"/>
      <c r="B292" s="109"/>
      <c r="C292" s="109"/>
      <c r="E292" s="109"/>
      <c r="F292" s="109"/>
      <c r="G292" s="110"/>
    </row>
    <row r="293" spans="1:7">
      <c r="A293" s="109"/>
      <c r="B293" s="109"/>
      <c r="C293" s="109"/>
      <c r="E293" s="109"/>
      <c r="F293" s="109"/>
      <c r="G293" s="110"/>
    </row>
    <row r="294" spans="1:7">
      <c r="A294" s="109"/>
      <c r="B294" s="109"/>
      <c r="C294" s="109"/>
      <c r="E294" s="109"/>
      <c r="F294" s="109"/>
      <c r="G294" s="110"/>
    </row>
    <row r="295" spans="1:7">
      <c r="A295" s="109"/>
      <c r="B295" s="109"/>
      <c r="C295" s="109"/>
      <c r="E295" s="109"/>
      <c r="F295" s="109"/>
      <c r="G295" s="110"/>
    </row>
    <row r="296" spans="1:7">
      <c r="A296" s="109"/>
      <c r="B296" s="109"/>
      <c r="C296" s="109"/>
      <c r="E296" s="109"/>
      <c r="F296" s="109"/>
      <c r="G296" s="110"/>
    </row>
    <row r="297" spans="1:7">
      <c r="A297" s="109"/>
      <c r="B297" s="109"/>
      <c r="C297" s="109"/>
      <c r="E297" s="109"/>
      <c r="F297" s="109"/>
      <c r="G297" s="110"/>
    </row>
    <row r="298" spans="1:7">
      <c r="A298" s="109"/>
      <c r="B298" s="109"/>
      <c r="C298" s="109"/>
      <c r="E298" s="109"/>
      <c r="F298" s="109"/>
      <c r="G298" s="110"/>
    </row>
    <row r="299" spans="1:7">
      <c r="A299" s="109"/>
      <c r="B299" s="109"/>
      <c r="C299" s="109"/>
      <c r="E299" s="109"/>
      <c r="F299" s="109"/>
      <c r="G299" s="110"/>
    </row>
    <row r="300" spans="1:7">
      <c r="A300" s="109"/>
      <c r="B300" s="109"/>
      <c r="C300" s="109"/>
      <c r="E300" s="109"/>
      <c r="F300" s="109"/>
      <c r="G300" s="110"/>
    </row>
    <row r="301" spans="1:7">
      <c r="A301" s="109"/>
      <c r="B301" s="109"/>
      <c r="C301" s="109"/>
      <c r="E301" s="109"/>
      <c r="F301" s="109"/>
      <c r="G301" s="110"/>
    </row>
    <row r="302" spans="1:7">
      <c r="A302" s="109"/>
      <c r="B302" s="109"/>
      <c r="C302" s="109"/>
      <c r="E302" s="109"/>
      <c r="F302" s="109"/>
      <c r="G302" s="110"/>
    </row>
    <row r="303" spans="1:7">
      <c r="A303" s="109"/>
      <c r="B303" s="109"/>
      <c r="C303" s="109"/>
      <c r="E303" s="109"/>
      <c r="F303" s="109"/>
      <c r="G303" s="110"/>
    </row>
    <row r="304" spans="1:7">
      <c r="A304" s="109"/>
      <c r="B304" s="109"/>
      <c r="C304" s="109"/>
      <c r="E304" s="109"/>
      <c r="F304" s="109"/>
      <c r="G304" s="110"/>
    </row>
    <row r="305" spans="1:7">
      <c r="A305" s="109"/>
      <c r="B305" s="109"/>
      <c r="C305" s="109"/>
      <c r="E305" s="109"/>
      <c r="F305" s="109"/>
      <c r="G305" s="110"/>
    </row>
    <row r="306" spans="1:7">
      <c r="A306" s="109"/>
      <c r="B306" s="109"/>
      <c r="C306" s="109"/>
      <c r="E306" s="109"/>
      <c r="F306" s="109"/>
      <c r="G306" s="110"/>
    </row>
    <row r="307" spans="1:7">
      <c r="A307" s="109"/>
      <c r="B307" s="109"/>
      <c r="C307" s="109"/>
      <c r="E307" s="109"/>
      <c r="F307" s="109"/>
      <c r="G307" s="110"/>
    </row>
    <row r="308" spans="1:7">
      <c r="A308" s="109"/>
      <c r="B308" s="109"/>
      <c r="C308" s="109"/>
      <c r="E308" s="109"/>
      <c r="F308" s="109"/>
      <c r="G308" s="110"/>
    </row>
    <row r="309" spans="1:7">
      <c r="A309" s="109"/>
      <c r="B309" s="109"/>
      <c r="C309" s="109"/>
      <c r="E309" s="109"/>
      <c r="F309" s="109"/>
      <c r="G309" s="110"/>
    </row>
    <row r="310" spans="1:7">
      <c r="A310" s="109"/>
      <c r="B310" s="109"/>
      <c r="C310" s="109"/>
      <c r="E310" s="109"/>
      <c r="F310" s="109"/>
      <c r="G310" s="110"/>
    </row>
    <row r="311" spans="1:7">
      <c r="A311" s="109"/>
      <c r="B311" s="109"/>
      <c r="C311" s="109"/>
      <c r="E311" s="109"/>
      <c r="F311" s="109"/>
      <c r="G311" s="110"/>
    </row>
    <row r="312" spans="1:7">
      <c r="A312" s="109"/>
      <c r="B312" s="109"/>
      <c r="C312" s="109"/>
      <c r="E312" s="109"/>
      <c r="F312" s="109"/>
      <c r="G312" s="110"/>
    </row>
    <row r="313" spans="1:7">
      <c r="A313" s="109"/>
      <c r="B313" s="109"/>
      <c r="C313" s="109"/>
      <c r="E313" s="109"/>
      <c r="F313" s="109"/>
      <c r="G313" s="110"/>
    </row>
    <row r="314" spans="1:7">
      <c r="A314" s="109"/>
      <c r="B314" s="109"/>
      <c r="C314" s="109"/>
      <c r="E314" s="109"/>
      <c r="F314" s="109"/>
      <c r="G314" s="110"/>
    </row>
    <row r="315" spans="1:7">
      <c r="A315" s="109"/>
      <c r="B315" s="109"/>
      <c r="C315" s="109"/>
      <c r="E315" s="109"/>
      <c r="F315" s="109"/>
      <c r="G315" s="110"/>
    </row>
    <row r="316" spans="1:7">
      <c r="A316" s="109"/>
      <c r="B316" s="109"/>
      <c r="C316" s="109"/>
      <c r="E316" s="109"/>
      <c r="F316" s="109"/>
      <c r="G316" s="110"/>
    </row>
    <row r="317" spans="1:7">
      <c r="A317" s="109"/>
      <c r="B317" s="109"/>
      <c r="C317" s="109"/>
      <c r="E317" s="109"/>
      <c r="F317" s="109"/>
      <c r="G317" s="110"/>
    </row>
    <row r="318" spans="1:7">
      <c r="A318" s="109"/>
      <c r="B318" s="109"/>
      <c r="C318" s="109"/>
      <c r="E318" s="109"/>
      <c r="F318" s="109"/>
      <c r="G318" s="110"/>
    </row>
    <row r="319" spans="1:7">
      <c r="A319" s="109"/>
      <c r="B319" s="109"/>
      <c r="C319" s="109"/>
      <c r="E319" s="109"/>
      <c r="F319" s="109"/>
      <c r="G319" s="110"/>
    </row>
    <row r="320" spans="1:7">
      <c r="A320" s="109"/>
      <c r="B320" s="109"/>
      <c r="C320" s="109"/>
      <c r="E320" s="109"/>
      <c r="F320" s="109"/>
      <c r="G320" s="110"/>
    </row>
    <row r="321" spans="1:7">
      <c r="A321" s="109"/>
      <c r="B321" s="109"/>
      <c r="C321" s="109"/>
      <c r="E321" s="109"/>
      <c r="F321" s="109"/>
      <c r="G321" s="110"/>
    </row>
    <row r="322" spans="1:7">
      <c r="A322" s="109"/>
      <c r="B322" s="109"/>
      <c r="C322" s="109"/>
      <c r="E322" s="109"/>
      <c r="F322" s="109"/>
      <c r="G322" s="110"/>
    </row>
    <row r="323" spans="1:7">
      <c r="A323" s="109"/>
      <c r="B323" s="109"/>
      <c r="C323" s="109"/>
      <c r="E323" s="109"/>
      <c r="F323" s="109"/>
      <c r="G323" s="110"/>
    </row>
    <row r="324" spans="1:7">
      <c r="A324" s="109"/>
      <c r="B324" s="109"/>
      <c r="C324" s="109"/>
      <c r="E324" s="109"/>
      <c r="F324" s="109"/>
      <c r="G324" s="110"/>
    </row>
    <row r="325" spans="1:7">
      <c r="A325" s="109"/>
      <c r="B325" s="109"/>
      <c r="C325" s="109"/>
      <c r="E325" s="109"/>
      <c r="F325" s="109"/>
      <c r="G325" s="110"/>
    </row>
    <row r="326" spans="1:7">
      <c r="A326" s="109"/>
      <c r="B326" s="109"/>
      <c r="C326" s="109"/>
      <c r="E326" s="109"/>
      <c r="F326" s="109"/>
      <c r="G326" s="110"/>
    </row>
    <row r="327" spans="1:7">
      <c r="A327" s="109"/>
      <c r="B327" s="109"/>
      <c r="C327" s="109"/>
      <c r="E327" s="109"/>
      <c r="F327" s="109"/>
      <c r="G327" s="110"/>
    </row>
    <row r="328" spans="1:7">
      <c r="A328" s="109"/>
      <c r="B328" s="109"/>
      <c r="C328" s="109"/>
      <c r="E328" s="109"/>
      <c r="F328" s="109"/>
      <c r="G328" s="110"/>
    </row>
    <row r="329" spans="1:7">
      <c r="A329" s="109"/>
      <c r="B329" s="109"/>
      <c r="C329" s="109"/>
      <c r="E329" s="109"/>
      <c r="F329" s="109"/>
      <c r="G329" s="110"/>
    </row>
    <row r="330" spans="1:7">
      <c r="A330" s="109"/>
      <c r="B330" s="109"/>
      <c r="C330" s="109"/>
      <c r="E330" s="109"/>
      <c r="F330" s="109"/>
      <c r="G330" s="110"/>
    </row>
    <row r="331" spans="1:7">
      <c r="A331" s="109"/>
      <c r="B331" s="109"/>
      <c r="C331" s="109"/>
      <c r="E331" s="109"/>
      <c r="F331" s="109"/>
      <c r="G331" s="110"/>
    </row>
    <row r="332" spans="1:7">
      <c r="A332" s="109"/>
      <c r="B332" s="109"/>
      <c r="C332" s="109"/>
      <c r="E332" s="109"/>
      <c r="F332" s="109"/>
      <c r="G332" s="110"/>
    </row>
    <row r="333" spans="1:7">
      <c r="A333" s="109"/>
      <c r="B333" s="109"/>
      <c r="C333" s="109"/>
      <c r="E333" s="109"/>
      <c r="F333" s="109"/>
      <c r="G333" s="110"/>
    </row>
    <row r="334" spans="1:7">
      <c r="A334" s="109"/>
      <c r="B334" s="109"/>
      <c r="C334" s="109"/>
      <c r="E334" s="109"/>
      <c r="F334" s="109"/>
      <c r="G334" s="110"/>
    </row>
    <row r="335" spans="1:7">
      <c r="A335" s="109"/>
      <c r="B335" s="109"/>
      <c r="C335" s="109"/>
      <c r="E335" s="109"/>
      <c r="F335" s="109"/>
      <c r="G335" s="110"/>
    </row>
    <row r="336" spans="1:7">
      <c r="A336" s="109"/>
      <c r="B336" s="109"/>
      <c r="C336" s="109"/>
      <c r="E336" s="109"/>
      <c r="F336" s="109"/>
      <c r="G336" s="110"/>
    </row>
    <row r="337" spans="1:7">
      <c r="A337" s="109"/>
      <c r="B337" s="109"/>
      <c r="C337" s="109"/>
      <c r="E337" s="109"/>
      <c r="F337" s="109"/>
      <c r="G337" s="110"/>
    </row>
    <row r="338" spans="1:7">
      <c r="A338" s="109"/>
      <c r="B338" s="109"/>
      <c r="C338" s="109"/>
      <c r="E338" s="109"/>
      <c r="F338" s="109"/>
      <c r="G338" s="110"/>
    </row>
    <row r="339" spans="1:7">
      <c r="A339" s="109"/>
      <c r="B339" s="109"/>
      <c r="C339" s="109"/>
      <c r="E339" s="109"/>
      <c r="F339" s="109"/>
      <c r="G339" s="110"/>
    </row>
    <row r="340" spans="1:7">
      <c r="A340" s="109"/>
      <c r="B340" s="109"/>
      <c r="C340" s="109"/>
      <c r="E340" s="109"/>
      <c r="F340" s="109"/>
      <c r="G340" s="110"/>
    </row>
    <row r="341" spans="1:7">
      <c r="A341" s="109"/>
      <c r="B341" s="109"/>
      <c r="C341" s="109"/>
      <c r="E341" s="109"/>
      <c r="F341" s="109"/>
      <c r="G341" s="110"/>
    </row>
    <row r="342" spans="1:7">
      <c r="A342" s="109"/>
      <c r="B342" s="109"/>
      <c r="C342" s="109"/>
      <c r="E342" s="109"/>
      <c r="F342" s="109"/>
      <c r="G342" s="110"/>
    </row>
    <row r="343" spans="1:7">
      <c r="A343" s="109"/>
      <c r="B343" s="109"/>
      <c r="C343" s="109"/>
      <c r="E343" s="109"/>
      <c r="F343" s="109"/>
      <c r="G343" s="110"/>
    </row>
    <row r="344" spans="1:7">
      <c r="A344" s="109"/>
      <c r="B344" s="109"/>
      <c r="C344" s="109"/>
      <c r="E344" s="109"/>
      <c r="F344" s="109"/>
      <c r="G344" s="110"/>
    </row>
    <row r="345" spans="1:7">
      <c r="A345" s="109"/>
      <c r="B345" s="109"/>
      <c r="C345" s="109"/>
      <c r="E345" s="109"/>
      <c r="F345" s="109"/>
      <c r="G345" s="110"/>
    </row>
    <row r="346" spans="1:7">
      <c r="A346" s="109"/>
      <c r="B346" s="109"/>
      <c r="C346" s="109"/>
      <c r="E346" s="109"/>
      <c r="F346" s="109"/>
      <c r="G346" s="110"/>
    </row>
    <row r="347" spans="1:7">
      <c r="A347" s="109"/>
      <c r="B347" s="109"/>
      <c r="C347" s="109"/>
      <c r="E347" s="109"/>
      <c r="F347" s="109"/>
      <c r="G347" s="110"/>
    </row>
    <row r="348" spans="1:7">
      <c r="A348" s="109"/>
      <c r="B348" s="109"/>
      <c r="C348" s="109"/>
      <c r="E348" s="109"/>
      <c r="F348" s="109"/>
      <c r="G348" s="110"/>
    </row>
    <row r="349" spans="1:7">
      <c r="A349" s="109"/>
      <c r="B349" s="109"/>
      <c r="C349" s="109"/>
      <c r="E349" s="109"/>
      <c r="F349" s="109"/>
      <c r="G349" s="110"/>
    </row>
    <row r="350" spans="1:7">
      <c r="A350" s="109"/>
      <c r="B350" s="109"/>
      <c r="C350" s="109"/>
      <c r="E350" s="109"/>
      <c r="F350" s="109"/>
      <c r="G350" s="110"/>
    </row>
    <row r="351" spans="1:7">
      <c r="A351" s="109"/>
      <c r="B351" s="109"/>
      <c r="C351" s="109"/>
      <c r="E351" s="109"/>
      <c r="F351" s="109"/>
      <c r="G351" s="110"/>
    </row>
    <row r="352" spans="1:7">
      <c r="A352" s="109"/>
      <c r="B352" s="109"/>
      <c r="C352" s="109"/>
      <c r="E352" s="109"/>
      <c r="F352" s="109"/>
      <c r="G352" s="110"/>
    </row>
    <row r="353" spans="1:7">
      <c r="A353" s="109"/>
      <c r="B353" s="109"/>
      <c r="C353" s="109"/>
      <c r="E353" s="109"/>
      <c r="F353" s="109"/>
      <c r="G353" s="110"/>
    </row>
    <row r="354" spans="1:7">
      <c r="A354" s="109"/>
      <c r="B354" s="109"/>
      <c r="C354" s="109"/>
      <c r="E354" s="109"/>
      <c r="F354" s="109"/>
      <c r="G354" s="110"/>
    </row>
    <row r="355" spans="1:7">
      <c r="A355" s="109"/>
      <c r="B355" s="109"/>
      <c r="C355" s="109"/>
      <c r="E355" s="109"/>
      <c r="F355" s="109"/>
      <c r="G355" s="110"/>
    </row>
    <row r="356" spans="1:7">
      <c r="A356" s="109"/>
      <c r="B356" s="109"/>
      <c r="C356" s="109"/>
      <c r="E356" s="109"/>
      <c r="F356" s="109"/>
      <c r="G356" s="110"/>
    </row>
    <row r="357" spans="1:7">
      <c r="A357" s="109"/>
      <c r="B357" s="109"/>
      <c r="C357" s="109"/>
      <c r="E357" s="109"/>
      <c r="F357" s="109"/>
      <c r="G357" s="110"/>
    </row>
    <row r="358" spans="1:7">
      <c r="A358" s="109"/>
      <c r="B358" s="109"/>
      <c r="C358" s="109"/>
      <c r="E358" s="109"/>
      <c r="F358" s="109"/>
      <c r="G358" s="110"/>
    </row>
    <row r="359" spans="1:7">
      <c r="A359" s="109"/>
      <c r="B359" s="109"/>
      <c r="C359" s="109"/>
      <c r="E359" s="109"/>
      <c r="F359" s="109"/>
      <c r="G359" s="110"/>
    </row>
    <row r="360" spans="1:7">
      <c r="A360" s="109"/>
      <c r="B360" s="109"/>
      <c r="C360" s="109"/>
      <c r="E360" s="109"/>
      <c r="F360" s="109"/>
      <c r="G360" s="110"/>
    </row>
    <row r="361" spans="1:7">
      <c r="A361" s="109"/>
      <c r="B361" s="109"/>
      <c r="C361" s="109"/>
      <c r="E361" s="109"/>
      <c r="F361" s="109"/>
      <c r="G361" s="110"/>
    </row>
    <row r="362" spans="1:7">
      <c r="A362" s="109"/>
      <c r="B362" s="109"/>
      <c r="C362" s="109"/>
      <c r="E362" s="109"/>
      <c r="F362" s="109"/>
      <c r="G362" s="110"/>
    </row>
    <row r="363" spans="1:7">
      <c r="A363" s="109"/>
      <c r="B363" s="109"/>
      <c r="C363" s="109"/>
      <c r="E363" s="109"/>
      <c r="F363" s="109"/>
      <c r="G363" s="110"/>
    </row>
    <row r="364" spans="1:7">
      <c r="A364" s="109"/>
      <c r="B364" s="109"/>
      <c r="C364" s="109"/>
      <c r="E364" s="109"/>
      <c r="F364" s="109"/>
      <c r="G364" s="110"/>
    </row>
    <row r="365" spans="1:7">
      <c r="A365" s="109"/>
      <c r="B365" s="109"/>
      <c r="C365" s="109"/>
      <c r="E365" s="109"/>
      <c r="F365" s="109"/>
      <c r="G365" s="110"/>
    </row>
    <row r="366" spans="1:7">
      <c r="A366" s="109"/>
      <c r="B366" s="109"/>
      <c r="C366" s="109"/>
      <c r="E366" s="109"/>
      <c r="F366" s="109"/>
      <c r="G366" s="110"/>
    </row>
    <row r="367" spans="1:7">
      <c r="A367" s="109"/>
      <c r="B367" s="109"/>
      <c r="C367" s="109"/>
      <c r="E367" s="109"/>
      <c r="F367" s="109"/>
      <c r="G367" s="110"/>
    </row>
    <row r="368" spans="1:7">
      <c r="A368" s="109"/>
      <c r="B368" s="109"/>
      <c r="C368" s="109"/>
      <c r="E368" s="109"/>
      <c r="F368" s="109"/>
      <c r="G368" s="110"/>
    </row>
    <row r="369" spans="1:7">
      <c r="A369" s="109"/>
      <c r="B369" s="109"/>
      <c r="C369" s="109"/>
      <c r="E369" s="109"/>
      <c r="F369" s="109"/>
      <c r="G369" s="110"/>
    </row>
    <row r="370" spans="1:7">
      <c r="A370" s="109"/>
      <c r="B370" s="109"/>
      <c r="C370" s="109"/>
      <c r="E370" s="109"/>
      <c r="F370" s="109"/>
      <c r="G370" s="110"/>
    </row>
    <row r="371" spans="1:7">
      <c r="A371" s="109"/>
      <c r="B371" s="109"/>
      <c r="C371" s="109"/>
      <c r="E371" s="109"/>
      <c r="F371" s="109"/>
      <c r="G371" s="110"/>
    </row>
    <row r="372" spans="1:7">
      <c r="A372" s="109"/>
      <c r="B372" s="109"/>
      <c r="C372" s="109"/>
      <c r="E372" s="109"/>
      <c r="F372" s="109"/>
      <c r="G372" s="110"/>
    </row>
    <row r="373" spans="1:7">
      <c r="A373" s="109"/>
      <c r="B373" s="109"/>
      <c r="C373" s="109"/>
      <c r="E373" s="109"/>
      <c r="F373" s="109"/>
      <c r="G373" s="110"/>
    </row>
    <row r="374" spans="1:7">
      <c r="A374" s="109"/>
      <c r="B374" s="109"/>
      <c r="C374" s="109"/>
      <c r="E374" s="109"/>
      <c r="F374" s="109"/>
      <c r="G374" s="110"/>
    </row>
    <row r="375" spans="1:7">
      <c r="A375" s="109"/>
      <c r="B375" s="109"/>
      <c r="C375" s="109"/>
      <c r="E375" s="109"/>
      <c r="F375" s="109"/>
      <c r="G375" s="110"/>
    </row>
    <row r="376" spans="1:7">
      <c r="A376" s="109"/>
      <c r="B376" s="109"/>
      <c r="C376" s="109"/>
      <c r="E376" s="109"/>
      <c r="F376" s="109"/>
      <c r="G376" s="110"/>
    </row>
    <row r="377" spans="1:7">
      <c r="A377" s="109"/>
      <c r="B377" s="109"/>
      <c r="C377" s="109"/>
      <c r="E377" s="109"/>
      <c r="F377" s="109"/>
      <c r="G377" s="110"/>
    </row>
    <row r="378" spans="1:7">
      <c r="A378" s="109"/>
      <c r="B378" s="109"/>
      <c r="C378" s="109"/>
      <c r="E378" s="109"/>
      <c r="F378" s="109"/>
      <c r="G378" s="110"/>
    </row>
    <row r="379" spans="1:7">
      <c r="A379" s="109"/>
      <c r="B379" s="109"/>
      <c r="C379" s="109"/>
      <c r="E379" s="109"/>
      <c r="F379" s="109"/>
      <c r="G379" s="110"/>
    </row>
    <row r="380" spans="1:7">
      <c r="A380" s="109"/>
      <c r="B380" s="109"/>
      <c r="C380" s="109"/>
      <c r="E380" s="109"/>
      <c r="F380" s="109"/>
      <c r="G380" s="110"/>
    </row>
    <row r="381" spans="1:7">
      <c r="A381" s="109"/>
      <c r="B381" s="109"/>
      <c r="C381" s="109"/>
      <c r="E381" s="109"/>
      <c r="F381" s="109"/>
      <c r="G381" s="110"/>
    </row>
    <row r="382" spans="1:7">
      <c r="A382" s="109"/>
      <c r="B382" s="109"/>
      <c r="C382" s="109"/>
      <c r="E382" s="109"/>
      <c r="F382" s="109"/>
      <c r="G382" s="110"/>
    </row>
    <row r="383" spans="1:7">
      <c r="A383" s="109"/>
      <c r="B383" s="109"/>
      <c r="C383" s="109"/>
      <c r="E383" s="109"/>
      <c r="F383" s="109"/>
      <c r="G383" s="110"/>
    </row>
    <row r="384" spans="1:7">
      <c r="A384" s="109"/>
      <c r="B384" s="109"/>
      <c r="C384" s="109"/>
      <c r="E384" s="109"/>
      <c r="F384" s="109"/>
      <c r="G384" s="110"/>
    </row>
    <row r="385" spans="1:7">
      <c r="A385" s="109"/>
      <c r="B385" s="109"/>
      <c r="C385" s="109"/>
      <c r="E385" s="109"/>
      <c r="F385" s="109"/>
      <c r="G385" s="110"/>
    </row>
    <row r="386" spans="1:7">
      <c r="A386" s="109"/>
      <c r="B386" s="109"/>
      <c r="C386" s="109"/>
      <c r="E386" s="109"/>
      <c r="F386" s="109"/>
      <c r="G386" s="110"/>
    </row>
    <row r="387" spans="1:7">
      <c r="A387" s="109"/>
      <c r="B387" s="109"/>
      <c r="C387" s="109"/>
      <c r="E387" s="109"/>
      <c r="F387" s="109"/>
      <c r="G387" s="110"/>
    </row>
    <row r="388" spans="1:7">
      <c r="A388" s="109"/>
      <c r="B388" s="109"/>
      <c r="C388" s="109"/>
      <c r="E388" s="109"/>
      <c r="F388" s="109"/>
      <c r="G388" s="110"/>
    </row>
    <row r="389" spans="1:7">
      <c r="A389" s="109"/>
      <c r="B389" s="109"/>
      <c r="C389" s="109"/>
      <c r="E389" s="109"/>
      <c r="F389" s="109"/>
      <c r="G389" s="110"/>
    </row>
    <row r="390" spans="1:7">
      <c r="A390" s="109"/>
      <c r="B390" s="109"/>
      <c r="C390" s="109"/>
      <c r="E390" s="109"/>
      <c r="F390" s="109"/>
      <c r="G390" s="110"/>
    </row>
    <row r="391" spans="1:7">
      <c r="A391" s="109"/>
      <c r="B391" s="109"/>
      <c r="C391" s="109"/>
      <c r="E391" s="109"/>
      <c r="F391" s="109"/>
      <c r="G391" s="110"/>
    </row>
    <row r="392" spans="1:7">
      <c r="A392" s="109"/>
      <c r="B392" s="109"/>
      <c r="C392" s="109"/>
      <c r="E392" s="109"/>
      <c r="F392" s="109"/>
      <c r="G392" s="110"/>
    </row>
    <row r="393" spans="1:7">
      <c r="A393" s="109"/>
      <c r="B393" s="109"/>
      <c r="C393" s="109"/>
      <c r="E393" s="109"/>
      <c r="F393" s="109"/>
      <c r="G393" s="110"/>
    </row>
    <row r="394" spans="1:7">
      <c r="A394" s="109"/>
      <c r="B394" s="109"/>
      <c r="C394" s="109"/>
      <c r="E394" s="109"/>
      <c r="F394" s="109"/>
      <c r="G394" s="110"/>
    </row>
    <row r="395" spans="1:7">
      <c r="A395" s="109"/>
      <c r="B395" s="109"/>
      <c r="C395" s="109"/>
      <c r="E395" s="109"/>
      <c r="F395" s="109"/>
      <c r="G395" s="110"/>
    </row>
    <row r="396" spans="1:7">
      <c r="A396" s="109"/>
      <c r="B396" s="109"/>
      <c r="C396" s="109"/>
      <c r="E396" s="109"/>
      <c r="F396" s="109"/>
      <c r="G396" s="110"/>
    </row>
    <row r="397" spans="1:7">
      <c r="A397" s="109"/>
      <c r="B397" s="109"/>
      <c r="C397" s="109"/>
      <c r="E397" s="109"/>
      <c r="F397" s="109"/>
      <c r="G397" s="110"/>
    </row>
    <row r="398" spans="1:7">
      <c r="A398" s="109"/>
      <c r="B398" s="109"/>
      <c r="C398" s="109"/>
      <c r="E398" s="109"/>
      <c r="F398" s="109"/>
      <c r="G398" s="110"/>
    </row>
    <row r="399" spans="1:7">
      <c r="A399" s="109"/>
      <c r="B399" s="109"/>
      <c r="C399" s="109"/>
      <c r="E399" s="109"/>
      <c r="F399" s="109"/>
      <c r="G399" s="110"/>
    </row>
    <row r="400" spans="1:7">
      <c r="A400" s="109"/>
      <c r="B400" s="109"/>
      <c r="C400" s="109"/>
      <c r="E400" s="109"/>
      <c r="F400" s="109"/>
      <c r="G400" s="110"/>
    </row>
    <row r="401" spans="1:7">
      <c r="A401" s="109"/>
      <c r="B401" s="109"/>
      <c r="C401" s="109"/>
      <c r="E401" s="109"/>
      <c r="F401" s="109"/>
      <c r="G401" s="110"/>
    </row>
    <row r="402" spans="1:7">
      <c r="A402" s="109"/>
      <c r="B402" s="109"/>
      <c r="C402" s="109"/>
      <c r="E402" s="109"/>
      <c r="F402" s="109"/>
      <c r="G402" s="110"/>
    </row>
    <row r="403" spans="1:7">
      <c r="A403" s="109"/>
      <c r="B403" s="109"/>
      <c r="C403" s="109"/>
      <c r="E403" s="109"/>
      <c r="F403" s="109"/>
      <c r="G403" s="110"/>
    </row>
    <row r="404" spans="1:7">
      <c r="A404" s="109"/>
      <c r="B404" s="109"/>
      <c r="C404" s="109"/>
      <c r="E404" s="109"/>
      <c r="F404" s="109"/>
      <c r="G404" s="110"/>
    </row>
    <row r="405" spans="1:7">
      <c r="A405" s="109"/>
      <c r="B405" s="109"/>
      <c r="C405" s="109"/>
      <c r="E405" s="109"/>
      <c r="F405" s="109"/>
      <c r="G405" s="110"/>
    </row>
    <row r="406" spans="1:7">
      <c r="A406" s="109"/>
      <c r="B406" s="109"/>
      <c r="C406" s="109"/>
      <c r="E406" s="109"/>
      <c r="F406" s="109"/>
      <c r="G406" s="110"/>
    </row>
    <row r="407" spans="1:7">
      <c r="A407" s="109"/>
      <c r="B407" s="109"/>
      <c r="C407" s="109"/>
      <c r="E407" s="109"/>
      <c r="F407" s="109"/>
      <c r="G407" s="110"/>
    </row>
    <row r="408" spans="1:7">
      <c r="A408" s="109"/>
      <c r="B408" s="109"/>
      <c r="C408" s="109"/>
      <c r="E408" s="109"/>
      <c r="F408" s="109"/>
      <c r="G408" s="110"/>
    </row>
    <row r="409" spans="1:7">
      <c r="A409" s="109"/>
      <c r="B409" s="109"/>
      <c r="C409" s="109"/>
      <c r="E409" s="109"/>
      <c r="F409" s="109"/>
      <c r="G409" s="110"/>
    </row>
    <row r="410" spans="1:7">
      <c r="A410" s="109"/>
      <c r="B410" s="109"/>
      <c r="C410" s="109"/>
      <c r="E410" s="109"/>
      <c r="F410" s="109"/>
      <c r="G410" s="110"/>
    </row>
    <row r="411" spans="1:7">
      <c r="A411" s="109"/>
      <c r="B411" s="109"/>
      <c r="C411" s="109"/>
      <c r="E411" s="109"/>
      <c r="F411" s="109"/>
      <c r="G411" s="110"/>
    </row>
    <row r="412" spans="1:7">
      <c r="A412" s="109"/>
      <c r="B412" s="109"/>
      <c r="C412" s="109"/>
      <c r="E412" s="109"/>
      <c r="F412" s="109"/>
      <c r="G412" s="110"/>
    </row>
    <row r="413" spans="1:7">
      <c r="A413" s="109"/>
      <c r="B413" s="109"/>
      <c r="C413" s="109"/>
      <c r="E413" s="109"/>
      <c r="F413" s="109"/>
      <c r="G413" s="110"/>
    </row>
    <row r="414" spans="1:7">
      <c r="A414" s="109"/>
      <c r="B414" s="109"/>
      <c r="C414" s="109"/>
      <c r="E414" s="109"/>
      <c r="F414" s="109"/>
      <c r="G414" s="110"/>
    </row>
    <row r="415" spans="1:7">
      <c r="A415" s="109"/>
      <c r="B415" s="109"/>
      <c r="C415" s="109"/>
      <c r="E415" s="109"/>
      <c r="F415" s="109"/>
      <c r="G415" s="110"/>
    </row>
    <row r="416" spans="1:7">
      <c r="A416" s="109"/>
      <c r="B416" s="109"/>
      <c r="C416" s="109"/>
      <c r="E416" s="109"/>
      <c r="F416" s="109"/>
      <c r="G416" s="110"/>
    </row>
    <row r="417" spans="1:7">
      <c r="A417" s="109"/>
      <c r="B417" s="109"/>
      <c r="C417" s="109"/>
      <c r="E417" s="109"/>
      <c r="F417" s="109"/>
      <c r="G417" s="110"/>
    </row>
    <row r="418" spans="1:7">
      <c r="A418" s="109"/>
      <c r="B418" s="109"/>
      <c r="C418" s="109"/>
      <c r="E418" s="109"/>
      <c r="F418" s="109"/>
      <c r="G418" s="110"/>
    </row>
    <row r="419" spans="1:7">
      <c r="A419" s="109"/>
      <c r="B419" s="109"/>
      <c r="C419" s="109"/>
      <c r="E419" s="109"/>
      <c r="F419" s="109"/>
      <c r="G419" s="110"/>
    </row>
    <row r="420" spans="1:7">
      <c r="A420" s="109"/>
      <c r="B420" s="109"/>
      <c r="C420" s="109"/>
      <c r="E420" s="109"/>
      <c r="F420" s="109"/>
      <c r="G420" s="110"/>
    </row>
    <row r="421" spans="1:7">
      <c r="A421" s="109"/>
      <c r="B421" s="109"/>
      <c r="C421" s="109"/>
      <c r="E421" s="109"/>
      <c r="F421" s="109"/>
      <c r="G421" s="110"/>
    </row>
    <row r="422" spans="1:7">
      <c r="A422" s="109"/>
      <c r="B422" s="109"/>
      <c r="C422" s="109"/>
      <c r="E422" s="109"/>
      <c r="F422" s="109"/>
      <c r="G422" s="110"/>
    </row>
    <row r="423" spans="1:7">
      <c r="A423" s="109"/>
      <c r="B423" s="109"/>
      <c r="C423" s="109"/>
      <c r="E423" s="109"/>
      <c r="F423" s="109"/>
      <c r="G423" s="110"/>
    </row>
    <row r="424" spans="1:7">
      <c r="A424" s="109"/>
      <c r="B424" s="109"/>
      <c r="C424" s="109"/>
      <c r="E424" s="109"/>
      <c r="F424" s="109"/>
      <c r="G424" s="110"/>
    </row>
    <row r="425" spans="1:7">
      <c r="A425" s="109"/>
      <c r="B425" s="109"/>
      <c r="C425" s="109"/>
      <c r="E425" s="109"/>
      <c r="F425" s="109"/>
      <c r="G425" s="110"/>
    </row>
    <row r="426" spans="1:7">
      <c r="A426" s="109"/>
      <c r="B426" s="109"/>
      <c r="C426" s="109"/>
      <c r="E426" s="109"/>
      <c r="F426" s="109"/>
      <c r="G426" s="110"/>
    </row>
    <row r="427" spans="1:7">
      <c r="A427" s="109"/>
      <c r="B427" s="109"/>
      <c r="C427" s="109"/>
      <c r="E427" s="109"/>
      <c r="F427" s="109"/>
      <c r="G427" s="110"/>
    </row>
    <row r="428" spans="1:7">
      <c r="A428" s="109"/>
      <c r="B428" s="109"/>
      <c r="C428" s="109"/>
      <c r="E428" s="109"/>
      <c r="F428" s="109"/>
      <c r="G428" s="110"/>
    </row>
    <row r="429" spans="1:7">
      <c r="A429" s="109"/>
      <c r="B429" s="109"/>
      <c r="C429" s="109"/>
      <c r="E429" s="109"/>
      <c r="F429" s="109"/>
      <c r="G429" s="110"/>
    </row>
    <row r="430" spans="1:7">
      <c r="A430" s="109"/>
      <c r="B430" s="109"/>
      <c r="C430" s="109"/>
      <c r="E430" s="109"/>
      <c r="F430" s="109"/>
      <c r="G430" s="110"/>
    </row>
    <row r="431" spans="1:7">
      <c r="A431" s="109"/>
      <c r="B431" s="109"/>
      <c r="C431" s="109"/>
      <c r="E431" s="109"/>
      <c r="F431" s="109"/>
      <c r="G431" s="110"/>
    </row>
    <row r="432" spans="1:7">
      <c r="A432" s="109"/>
      <c r="B432" s="109"/>
      <c r="C432" s="109"/>
      <c r="E432" s="109"/>
      <c r="F432" s="109"/>
      <c r="G432" s="110"/>
    </row>
    <row r="433" spans="1:7">
      <c r="A433" s="109"/>
      <c r="B433" s="109"/>
      <c r="C433" s="109"/>
      <c r="E433" s="109"/>
      <c r="F433" s="109"/>
      <c r="G433" s="110"/>
    </row>
    <row r="434" spans="1:7">
      <c r="A434" s="109"/>
      <c r="B434" s="109"/>
      <c r="C434" s="109"/>
      <c r="E434" s="109"/>
      <c r="F434" s="109"/>
      <c r="G434" s="110"/>
    </row>
    <row r="435" spans="1:7">
      <c r="A435" s="109"/>
      <c r="B435" s="109"/>
      <c r="C435" s="109"/>
      <c r="E435" s="109"/>
      <c r="F435" s="109"/>
      <c r="G435" s="110"/>
    </row>
    <row r="436" spans="1:7">
      <c r="A436" s="109"/>
      <c r="B436" s="109"/>
      <c r="C436" s="109"/>
      <c r="E436" s="109"/>
      <c r="F436" s="109"/>
      <c r="G436" s="110"/>
    </row>
    <row r="437" spans="1:7">
      <c r="A437" s="109"/>
      <c r="B437" s="109"/>
      <c r="C437" s="109"/>
      <c r="E437" s="109"/>
      <c r="F437" s="109"/>
      <c r="G437" s="110"/>
    </row>
    <row r="438" spans="1:7">
      <c r="A438" s="109"/>
      <c r="B438" s="109"/>
      <c r="C438" s="109"/>
      <c r="E438" s="109"/>
      <c r="F438" s="109"/>
      <c r="G438" s="110"/>
    </row>
    <row r="439" spans="1:7">
      <c r="A439" s="109"/>
      <c r="B439" s="109"/>
      <c r="C439" s="109"/>
      <c r="E439" s="109"/>
      <c r="F439" s="109"/>
      <c r="G439" s="110"/>
    </row>
    <row r="440" spans="1:7">
      <c r="A440" s="109"/>
      <c r="B440" s="109"/>
      <c r="C440" s="109"/>
      <c r="E440" s="109"/>
      <c r="F440" s="109"/>
      <c r="G440" s="110"/>
    </row>
    <row r="441" spans="1:7">
      <c r="A441" s="109"/>
      <c r="B441" s="109"/>
      <c r="C441" s="109"/>
      <c r="E441" s="109"/>
      <c r="F441" s="109"/>
      <c r="G441" s="110"/>
    </row>
    <row r="442" spans="1:7">
      <c r="A442" s="109"/>
      <c r="B442" s="109"/>
      <c r="C442" s="109"/>
      <c r="E442" s="109"/>
      <c r="F442" s="109"/>
      <c r="G442" s="110"/>
    </row>
    <row r="443" spans="1:7">
      <c r="A443" s="109"/>
      <c r="B443" s="109"/>
      <c r="C443" s="109"/>
      <c r="E443" s="109"/>
      <c r="F443" s="109"/>
      <c r="G443" s="110"/>
    </row>
    <row r="444" spans="1:7">
      <c r="A444" s="109"/>
      <c r="B444" s="109"/>
      <c r="C444" s="109"/>
      <c r="E444" s="109"/>
      <c r="F444" s="109"/>
      <c r="G444" s="110"/>
    </row>
    <row r="445" spans="1:7">
      <c r="A445" s="109"/>
      <c r="B445" s="109"/>
      <c r="C445" s="109"/>
      <c r="E445" s="109"/>
      <c r="F445" s="109"/>
      <c r="G445" s="110"/>
    </row>
    <row r="446" spans="1:7">
      <c r="A446" s="109"/>
      <c r="B446" s="109"/>
      <c r="C446" s="109"/>
      <c r="E446" s="109"/>
      <c r="F446" s="109"/>
      <c r="G446" s="110"/>
    </row>
    <row r="447" spans="1:7">
      <c r="A447" s="109"/>
      <c r="B447" s="109"/>
      <c r="C447" s="109"/>
      <c r="E447" s="109"/>
      <c r="F447" s="109"/>
      <c r="G447" s="110"/>
    </row>
    <row r="448" spans="1:7">
      <c r="A448" s="109"/>
      <c r="B448" s="109"/>
      <c r="C448" s="109"/>
      <c r="E448" s="109"/>
      <c r="F448" s="109"/>
      <c r="G448" s="110"/>
    </row>
    <row r="449" spans="1:7">
      <c r="A449" s="109"/>
      <c r="B449" s="109"/>
      <c r="C449" s="109"/>
      <c r="E449" s="109"/>
      <c r="F449" s="109"/>
      <c r="G449" s="110"/>
    </row>
    <row r="450" spans="1:7">
      <c r="A450" s="109"/>
      <c r="B450" s="109"/>
      <c r="C450" s="109"/>
      <c r="E450" s="109"/>
      <c r="F450" s="109"/>
      <c r="G450" s="110"/>
    </row>
    <row r="451" spans="1:7">
      <c r="A451" s="109"/>
      <c r="B451" s="109"/>
      <c r="C451" s="109"/>
      <c r="E451" s="109"/>
      <c r="F451" s="109"/>
      <c r="G451" s="110"/>
    </row>
    <row r="452" spans="1:7">
      <c r="A452" s="109"/>
      <c r="B452" s="109"/>
      <c r="C452" s="109"/>
      <c r="E452" s="109"/>
      <c r="F452" s="109"/>
      <c r="G452" s="110"/>
    </row>
    <row r="453" spans="1:7">
      <c r="A453" s="109"/>
      <c r="B453" s="109"/>
      <c r="C453" s="109"/>
      <c r="E453" s="109"/>
      <c r="F453" s="109"/>
      <c r="G453" s="110"/>
    </row>
    <row r="454" spans="1:7">
      <c r="A454" s="109"/>
      <c r="B454" s="109"/>
      <c r="C454" s="109"/>
      <c r="E454" s="109"/>
      <c r="F454" s="109"/>
      <c r="G454" s="110"/>
    </row>
    <row r="455" spans="1:7">
      <c r="A455" s="109"/>
      <c r="B455" s="109"/>
      <c r="C455" s="109"/>
      <c r="E455" s="109"/>
      <c r="F455" s="109"/>
      <c r="G455" s="110"/>
    </row>
    <row r="456" spans="1:7">
      <c r="A456" s="109"/>
      <c r="B456" s="109"/>
      <c r="C456" s="109"/>
      <c r="E456" s="109"/>
      <c r="F456" s="109"/>
      <c r="G456" s="110"/>
    </row>
    <row r="457" spans="1:7">
      <c r="A457" s="109"/>
      <c r="B457" s="109"/>
      <c r="C457" s="109"/>
      <c r="E457" s="109"/>
      <c r="F457" s="109"/>
      <c r="G457" s="110"/>
    </row>
    <row r="458" spans="1:7">
      <c r="A458" s="109"/>
      <c r="B458" s="109"/>
      <c r="C458" s="109"/>
      <c r="E458" s="109"/>
      <c r="F458" s="109"/>
      <c r="G458" s="110"/>
    </row>
    <row r="459" spans="1:7">
      <c r="A459" s="109"/>
      <c r="B459" s="109"/>
      <c r="C459" s="109"/>
      <c r="E459" s="109"/>
      <c r="F459" s="109"/>
      <c r="G459" s="110"/>
    </row>
    <row r="460" spans="1:7">
      <c r="A460" s="109"/>
      <c r="B460" s="109"/>
      <c r="C460" s="109"/>
      <c r="E460" s="109"/>
      <c r="F460" s="109"/>
      <c r="G460" s="110"/>
    </row>
    <row r="461" spans="1:7">
      <c r="A461" s="109"/>
      <c r="B461" s="109"/>
      <c r="C461" s="109"/>
      <c r="E461" s="109"/>
      <c r="F461" s="109"/>
      <c r="G461" s="110"/>
    </row>
    <row r="462" spans="1:7">
      <c r="A462" s="109"/>
      <c r="B462" s="109"/>
      <c r="C462" s="109"/>
      <c r="E462" s="109"/>
      <c r="F462" s="109"/>
      <c r="G462" s="110"/>
    </row>
    <row r="463" spans="1:7">
      <c r="A463" s="109"/>
      <c r="B463" s="109"/>
      <c r="C463" s="109"/>
      <c r="E463" s="109"/>
      <c r="F463" s="109"/>
      <c r="G463" s="110"/>
    </row>
    <row r="464" spans="1:7">
      <c r="A464" s="109"/>
      <c r="B464" s="109"/>
      <c r="C464" s="109"/>
      <c r="E464" s="109"/>
      <c r="F464" s="109"/>
      <c r="G464" s="110"/>
    </row>
    <row r="465" spans="1:7">
      <c r="A465" s="109"/>
      <c r="B465" s="109"/>
      <c r="C465" s="109"/>
      <c r="E465" s="109"/>
      <c r="F465" s="109"/>
      <c r="G465" s="110"/>
    </row>
    <row r="466" spans="1:7">
      <c r="A466" s="109"/>
      <c r="B466" s="109"/>
      <c r="C466" s="109"/>
      <c r="E466" s="109"/>
      <c r="F466" s="109"/>
      <c r="G466" s="110"/>
    </row>
    <row r="467" spans="1:7">
      <c r="A467" s="109"/>
      <c r="B467" s="109"/>
      <c r="C467" s="109"/>
      <c r="E467" s="109"/>
      <c r="F467" s="109"/>
      <c r="G467" s="110"/>
    </row>
    <row r="468" spans="1:7">
      <c r="A468" s="109"/>
      <c r="B468" s="109"/>
      <c r="C468" s="109"/>
      <c r="E468" s="109"/>
      <c r="F468" s="109"/>
      <c r="G468" s="110"/>
    </row>
    <row r="469" spans="1:7">
      <c r="A469" s="109"/>
      <c r="B469" s="109"/>
      <c r="C469" s="109"/>
      <c r="E469" s="109"/>
      <c r="F469" s="109"/>
      <c r="G469" s="110"/>
    </row>
    <row r="470" spans="1:7">
      <c r="A470" s="109"/>
      <c r="B470" s="109"/>
      <c r="C470" s="109"/>
      <c r="E470" s="109"/>
      <c r="F470" s="109"/>
      <c r="G470" s="110"/>
    </row>
    <row r="471" spans="1:7">
      <c r="A471" s="109"/>
      <c r="B471" s="109"/>
      <c r="C471" s="109"/>
      <c r="E471" s="109"/>
      <c r="F471" s="109"/>
      <c r="G471" s="110"/>
    </row>
    <row r="472" spans="1:7">
      <c r="A472" s="109"/>
      <c r="B472" s="109"/>
      <c r="C472" s="109"/>
      <c r="E472" s="109"/>
      <c r="F472" s="109"/>
      <c r="G472" s="110"/>
    </row>
    <row r="473" spans="1:7">
      <c r="A473" s="109"/>
      <c r="B473" s="109"/>
      <c r="C473" s="109"/>
      <c r="E473" s="109"/>
      <c r="F473" s="109"/>
      <c r="G473" s="110"/>
    </row>
    <row r="474" spans="1:7">
      <c r="A474" s="109"/>
      <c r="B474" s="109"/>
      <c r="C474" s="109"/>
      <c r="E474" s="109"/>
      <c r="F474" s="109"/>
      <c r="G474" s="110"/>
    </row>
    <row r="475" spans="1:7">
      <c r="A475" s="109"/>
      <c r="B475" s="109"/>
      <c r="C475" s="109"/>
      <c r="E475" s="109"/>
      <c r="F475" s="109"/>
      <c r="G475" s="110"/>
    </row>
    <row r="476" spans="1:7">
      <c r="A476" s="109"/>
      <c r="B476" s="109"/>
      <c r="C476" s="109"/>
      <c r="E476" s="109"/>
      <c r="F476" s="109"/>
      <c r="G476" s="110"/>
    </row>
    <row r="477" spans="1:7">
      <c r="A477" s="109"/>
      <c r="B477" s="109"/>
      <c r="C477" s="109"/>
      <c r="E477" s="109"/>
      <c r="F477" s="109"/>
      <c r="G477" s="110"/>
    </row>
    <row r="478" spans="1:7">
      <c r="A478" s="109"/>
      <c r="B478" s="109"/>
      <c r="C478" s="109"/>
      <c r="E478" s="109"/>
      <c r="F478" s="109"/>
      <c r="G478" s="110"/>
    </row>
    <row r="479" spans="1:7">
      <c r="A479" s="109"/>
      <c r="B479" s="109"/>
      <c r="C479" s="109"/>
      <c r="E479" s="109"/>
      <c r="F479" s="109"/>
      <c r="G479" s="110"/>
    </row>
    <row r="480" spans="1:7">
      <c r="A480" s="109"/>
      <c r="B480" s="109"/>
      <c r="C480" s="109"/>
      <c r="E480" s="109"/>
      <c r="F480" s="109"/>
      <c r="G480" s="110"/>
    </row>
    <row r="481" spans="1:7">
      <c r="A481" s="109"/>
      <c r="B481" s="109"/>
      <c r="C481" s="109"/>
      <c r="E481" s="109"/>
      <c r="F481" s="109"/>
      <c r="G481" s="110"/>
    </row>
    <row r="482" spans="1:7">
      <c r="A482" s="109"/>
      <c r="B482" s="109"/>
      <c r="C482" s="109"/>
      <c r="E482" s="109"/>
      <c r="F482" s="109"/>
      <c r="G482" s="110"/>
    </row>
    <row r="483" spans="1:7">
      <c r="A483" s="109"/>
      <c r="B483" s="109"/>
      <c r="C483" s="109"/>
      <c r="E483" s="109"/>
      <c r="F483" s="109"/>
      <c r="G483" s="110"/>
    </row>
    <row r="484" spans="1:7">
      <c r="A484" s="109"/>
      <c r="B484" s="109"/>
      <c r="C484" s="109"/>
      <c r="E484" s="109"/>
      <c r="F484" s="109"/>
      <c r="G484" s="110"/>
    </row>
    <row r="485" spans="1:7">
      <c r="A485" s="109"/>
      <c r="B485" s="109"/>
      <c r="C485" s="109"/>
      <c r="E485" s="109"/>
      <c r="F485" s="109"/>
      <c r="G485" s="110"/>
    </row>
    <row r="486" spans="1:7">
      <c r="A486" s="109"/>
      <c r="B486" s="109"/>
      <c r="C486" s="109"/>
      <c r="E486" s="109"/>
      <c r="F486" s="109"/>
      <c r="G486" s="110"/>
    </row>
    <row r="487" spans="1:7">
      <c r="A487" s="109"/>
      <c r="B487" s="109"/>
      <c r="C487" s="109"/>
      <c r="E487" s="109"/>
      <c r="F487" s="109"/>
      <c r="G487" s="110"/>
    </row>
    <row r="488" spans="1:7">
      <c r="A488" s="109"/>
      <c r="B488" s="109"/>
      <c r="C488" s="109"/>
      <c r="E488" s="109"/>
      <c r="F488" s="109"/>
      <c r="G488" s="110"/>
    </row>
    <row r="489" spans="1:7">
      <c r="A489" s="109"/>
      <c r="B489" s="109"/>
      <c r="C489" s="109"/>
      <c r="E489" s="109"/>
      <c r="F489" s="109"/>
      <c r="G489" s="110"/>
    </row>
    <row r="490" spans="1:7">
      <c r="A490" s="109"/>
      <c r="B490" s="109"/>
      <c r="C490" s="109"/>
      <c r="E490" s="109"/>
      <c r="F490" s="109"/>
      <c r="G490" s="110"/>
    </row>
    <row r="491" spans="1:7">
      <c r="A491" s="109"/>
      <c r="B491" s="109"/>
      <c r="C491" s="109"/>
      <c r="E491" s="109"/>
      <c r="F491" s="109"/>
      <c r="G491" s="110"/>
    </row>
    <row r="492" spans="1:7">
      <c r="A492" s="109"/>
      <c r="B492" s="109"/>
      <c r="C492" s="109"/>
      <c r="E492" s="109"/>
      <c r="F492" s="109"/>
      <c r="G492" s="110"/>
    </row>
    <row r="493" spans="1:7">
      <c r="A493" s="109"/>
      <c r="B493" s="109"/>
      <c r="C493" s="109"/>
      <c r="E493" s="109"/>
      <c r="F493" s="109"/>
      <c r="G493" s="110"/>
    </row>
    <row r="494" spans="1:7">
      <c r="A494" s="109"/>
      <c r="B494" s="109"/>
      <c r="C494" s="109"/>
      <c r="E494" s="109"/>
      <c r="F494" s="109"/>
      <c r="G494" s="110"/>
    </row>
    <row r="495" spans="1:7">
      <c r="A495" s="109"/>
      <c r="B495" s="109"/>
      <c r="C495" s="109"/>
      <c r="E495" s="109"/>
      <c r="F495" s="109"/>
      <c r="G495" s="110"/>
    </row>
    <row r="496" spans="1:7">
      <c r="A496" s="109"/>
      <c r="B496" s="109"/>
      <c r="C496" s="109"/>
      <c r="E496" s="109"/>
      <c r="F496" s="109"/>
      <c r="G496" s="110"/>
    </row>
    <row r="497" spans="1:7">
      <c r="A497" s="109"/>
      <c r="B497" s="109"/>
      <c r="C497" s="109"/>
      <c r="E497" s="109"/>
      <c r="F497" s="109"/>
      <c r="G497" s="110"/>
    </row>
    <row r="498" spans="1:7">
      <c r="A498" s="109"/>
      <c r="B498" s="109"/>
      <c r="C498" s="109"/>
      <c r="E498" s="109"/>
      <c r="F498" s="109"/>
      <c r="G498" s="110"/>
    </row>
    <row r="499" spans="1:7">
      <c r="A499" s="109"/>
      <c r="B499" s="109"/>
      <c r="C499" s="109"/>
      <c r="E499" s="109"/>
      <c r="F499" s="109"/>
      <c r="G499" s="110"/>
    </row>
    <row r="500" spans="1:7">
      <c r="A500" s="109"/>
      <c r="B500" s="109"/>
      <c r="C500" s="109"/>
      <c r="E500" s="109"/>
      <c r="F500" s="109"/>
      <c r="G500" s="110"/>
    </row>
    <row r="501" spans="1:7">
      <c r="A501" s="109"/>
      <c r="B501" s="109"/>
      <c r="C501" s="109"/>
      <c r="E501" s="109"/>
      <c r="F501" s="109"/>
      <c r="G501" s="110"/>
    </row>
    <row r="502" spans="1:7">
      <c r="A502" s="109"/>
      <c r="B502" s="109"/>
      <c r="C502" s="109"/>
      <c r="E502" s="109"/>
      <c r="F502" s="109"/>
      <c r="G502" s="110"/>
    </row>
    <row r="503" spans="1:7">
      <c r="A503" s="109"/>
      <c r="B503" s="109"/>
      <c r="C503" s="109"/>
      <c r="E503" s="109"/>
      <c r="F503" s="109"/>
      <c r="G503" s="110"/>
    </row>
    <row r="504" spans="1:7">
      <c r="A504" s="109"/>
      <c r="B504" s="109"/>
      <c r="C504" s="109"/>
      <c r="E504" s="109"/>
      <c r="F504" s="109"/>
      <c r="G504" s="110"/>
    </row>
    <row r="505" spans="1:7">
      <c r="A505" s="109"/>
      <c r="B505" s="109"/>
      <c r="C505" s="109"/>
      <c r="E505" s="109"/>
      <c r="F505" s="109"/>
      <c r="G505" s="110"/>
    </row>
    <row r="506" spans="1:7">
      <c r="A506" s="109"/>
      <c r="B506" s="109"/>
      <c r="C506" s="109"/>
      <c r="E506" s="109"/>
      <c r="F506" s="109"/>
      <c r="G506" s="110"/>
    </row>
    <row r="507" spans="1:7">
      <c r="A507" s="109"/>
      <c r="B507" s="109"/>
      <c r="C507" s="109"/>
      <c r="E507" s="109"/>
      <c r="F507" s="109"/>
      <c r="G507" s="110"/>
    </row>
    <row r="508" spans="1:7">
      <c r="A508" s="109"/>
      <c r="B508" s="109"/>
      <c r="C508" s="109"/>
      <c r="E508" s="109"/>
      <c r="F508" s="109"/>
      <c r="G508" s="110"/>
    </row>
    <row r="509" spans="1:7">
      <c r="A509" s="109"/>
      <c r="B509" s="109"/>
      <c r="C509" s="109"/>
      <c r="E509" s="109"/>
      <c r="F509" s="109"/>
      <c r="G509" s="110"/>
    </row>
    <row r="510" spans="1:7">
      <c r="A510" s="109"/>
      <c r="B510" s="109"/>
      <c r="C510" s="109"/>
      <c r="E510" s="109"/>
      <c r="F510" s="109"/>
      <c r="G510" s="110"/>
    </row>
    <row r="511" spans="1:7">
      <c r="A511" s="109"/>
      <c r="B511" s="109"/>
      <c r="C511" s="109"/>
      <c r="E511" s="109"/>
      <c r="F511" s="109"/>
      <c r="G511" s="110"/>
    </row>
    <row r="512" spans="1:7">
      <c r="A512" s="109"/>
      <c r="B512" s="109"/>
      <c r="C512" s="109"/>
      <c r="E512" s="109"/>
      <c r="F512" s="109"/>
      <c r="G512" s="110"/>
    </row>
    <row r="513" spans="1:7">
      <c r="A513" s="109"/>
      <c r="B513" s="109"/>
      <c r="C513" s="109"/>
      <c r="E513" s="109"/>
      <c r="F513" s="109"/>
      <c r="G513" s="110"/>
    </row>
    <row r="514" spans="1:7">
      <c r="A514" s="109"/>
      <c r="B514" s="109"/>
      <c r="C514" s="109"/>
      <c r="E514" s="109"/>
      <c r="F514" s="109"/>
      <c r="G514" s="110"/>
    </row>
    <row r="515" spans="1:7">
      <c r="A515" s="109"/>
      <c r="B515" s="109"/>
      <c r="C515" s="109"/>
      <c r="E515" s="109"/>
      <c r="F515" s="109"/>
      <c r="G515" s="110"/>
    </row>
    <row r="516" spans="1:7">
      <c r="A516" s="109"/>
      <c r="B516" s="109"/>
      <c r="C516" s="109"/>
      <c r="E516" s="109"/>
      <c r="F516" s="109"/>
      <c r="G516" s="110"/>
    </row>
    <row r="517" spans="1:7">
      <c r="A517" s="109"/>
      <c r="B517" s="109"/>
      <c r="C517" s="109"/>
      <c r="E517" s="109"/>
      <c r="F517" s="109"/>
      <c r="G517" s="110"/>
    </row>
    <row r="518" spans="1:7">
      <c r="A518" s="109"/>
      <c r="B518" s="109"/>
      <c r="C518" s="109"/>
      <c r="E518" s="109"/>
      <c r="F518" s="109"/>
      <c r="G518" s="110"/>
    </row>
    <row r="519" spans="1:7">
      <c r="A519" s="109"/>
      <c r="B519" s="109"/>
      <c r="C519" s="109"/>
      <c r="E519" s="109"/>
      <c r="F519" s="109"/>
      <c r="G519" s="110"/>
    </row>
    <row r="520" spans="1:7">
      <c r="A520" s="109"/>
      <c r="B520" s="109"/>
      <c r="C520" s="109"/>
      <c r="E520" s="109"/>
      <c r="F520" s="109"/>
      <c r="G520" s="110"/>
    </row>
    <row r="521" spans="1:7">
      <c r="A521" s="109"/>
      <c r="B521" s="109"/>
      <c r="C521" s="109"/>
      <c r="E521" s="109"/>
      <c r="F521" s="109"/>
      <c r="G521" s="110"/>
    </row>
    <row r="522" spans="1:7">
      <c r="A522" s="109"/>
      <c r="B522" s="109"/>
      <c r="C522" s="109"/>
      <c r="E522" s="109"/>
      <c r="F522" s="109"/>
      <c r="G522" s="110"/>
    </row>
    <row r="523" spans="1:7">
      <c r="A523" s="109"/>
      <c r="B523" s="109"/>
      <c r="C523" s="109"/>
      <c r="E523" s="109"/>
      <c r="F523" s="109"/>
      <c r="G523" s="110"/>
    </row>
    <row r="524" spans="1:7">
      <c r="A524" s="109"/>
      <c r="B524" s="109"/>
      <c r="C524" s="109"/>
      <c r="E524" s="109"/>
      <c r="F524" s="109"/>
      <c r="G524" s="110"/>
    </row>
    <row r="525" spans="1:7">
      <c r="A525" s="109"/>
      <c r="B525" s="109"/>
      <c r="C525" s="109"/>
      <c r="E525" s="109"/>
      <c r="F525" s="109"/>
      <c r="G525" s="110"/>
    </row>
    <row r="526" spans="1:7">
      <c r="A526" s="109"/>
      <c r="B526" s="109"/>
      <c r="C526" s="109"/>
      <c r="E526" s="109"/>
      <c r="F526" s="109"/>
      <c r="G526" s="110"/>
    </row>
    <row r="527" spans="1:7">
      <c r="A527" s="109"/>
      <c r="B527" s="109"/>
      <c r="C527" s="109"/>
      <c r="E527" s="109"/>
      <c r="F527" s="109"/>
      <c r="G527" s="110"/>
    </row>
    <row r="528" spans="1:7">
      <c r="A528" s="109"/>
      <c r="B528" s="109"/>
      <c r="C528" s="109"/>
      <c r="E528" s="109"/>
      <c r="F528" s="109"/>
      <c r="G528" s="110"/>
    </row>
    <row r="529" spans="1:7">
      <c r="A529" s="109"/>
      <c r="B529" s="109"/>
      <c r="C529" s="109"/>
      <c r="E529" s="109"/>
      <c r="F529" s="109"/>
      <c r="G529" s="110"/>
    </row>
    <row r="530" spans="1:7">
      <c r="A530" s="109"/>
      <c r="B530" s="109"/>
      <c r="C530" s="109"/>
      <c r="E530" s="109"/>
      <c r="F530" s="109"/>
      <c r="G530" s="110"/>
    </row>
  </sheetData>
  <mergeCells count="64">
    <mergeCell ref="A103:G103"/>
    <mergeCell ref="B50:E50"/>
    <mergeCell ref="B98:E98"/>
    <mergeCell ref="F98:F101"/>
    <mergeCell ref="A95:G95"/>
    <mergeCell ref="A97:G97"/>
    <mergeCell ref="A93:G93"/>
    <mergeCell ref="F48:F53"/>
    <mergeCell ref="B48:D48"/>
    <mergeCell ref="A98:A102"/>
    <mergeCell ref="A60:G60"/>
    <mergeCell ref="G50:G51"/>
    <mergeCell ref="B79:D79"/>
    <mergeCell ref="A70:G70"/>
    <mergeCell ref="G61:G65"/>
    <mergeCell ref="A66:G66"/>
    <mergeCell ref="A29:A32"/>
    <mergeCell ref="B85:E85"/>
    <mergeCell ref="B84:E84"/>
    <mergeCell ref="F84:F92"/>
    <mergeCell ref="F79:F82"/>
    <mergeCell ref="F74:F77"/>
    <mergeCell ref="G84:G92"/>
    <mergeCell ref="A83:G83"/>
    <mergeCell ref="A78:G78"/>
    <mergeCell ref="B74:D74"/>
    <mergeCell ref="B89:E89"/>
    <mergeCell ref="A2:G2"/>
    <mergeCell ref="B23:D23"/>
    <mergeCell ref="A16:A19"/>
    <mergeCell ref="A23:A25"/>
    <mergeCell ref="A22:G22"/>
    <mergeCell ref="A7:G7"/>
    <mergeCell ref="A8:G8"/>
    <mergeCell ref="G9:G14"/>
    <mergeCell ref="F9:F14"/>
    <mergeCell ref="F16:F19"/>
    <mergeCell ref="B9:D9"/>
    <mergeCell ref="A15:G15"/>
    <mergeCell ref="A42:G42"/>
    <mergeCell ref="A38:G38"/>
    <mergeCell ref="B16:D16"/>
    <mergeCell ref="F23:F25"/>
    <mergeCell ref="A28:G28"/>
    <mergeCell ref="A20:G20"/>
    <mergeCell ref="A34:A37"/>
    <mergeCell ref="F34:F37"/>
    <mergeCell ref="A39:A41"/>
    <mergeCell ref="F39:F41"/>
    <mergeCell ref="F29:F32"/>
    <mergeCell ref="B34:D34"/>
    <mergeCell ref="B29:D29"/>
    <mergeCell ref="B39:D39"/>
    <mergeCell ref="A33:G33"/>
    <mergeCell ref="A26:G26"/>
    <mergeCell ref="F55:F59"/>
    <mergeCell ref="F61:F65"/>
    <mergeCell ref="C43:C46"/>
    <mergeCell ref="F43:F46"/>
    <mergeCell ref="G43:G46"/>
    <mergeCell ref="A47:G47"/>
    <mergeCell ref="A54:G54"/>
    <mergeCell ref="B55:D55"/>
    <mergeCell ref="B61:D61"/>
  </mergeCells>
  <pageMargins left="0.23622047244094491" right="0.23622047244094491" top="0.15748031496062992" bottom="0.35433070866141736" header="0.31496062992125984" footer="0.31496062992125984"/>
  <pageSetup paperSize="9" scale="5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Ol'ga Simonova</dc:creator>
  <cp:lastModifiedBy>Ol'ga Simonova</cp:lastModifiedBy>
  <cp:lastPrinted>2017-11-01T12:03:19Z</cp:lastPrinted>
  <dcterms:created xsi:type="dcterms:W3CDTF">2017-03-30T15:37:42Z</dcterms:created>
  <dcterms:modified xsi:type="dcterms:W3CDTF">2017-11-01T12:03:25Z</dcterms:modified>
</cp:coreProperties>
</file>